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475" windowHeight="5520"/>
  </bookViews>
  <sheets>
    <sheet name="incremento u(a)" sheetId="1" r:id="rId1"/>
    <sheet name="incremento 2u(a)" sheetId="2" r:id="rId2"/>
    <sheet name="com muita incerteza 1" sheetId="3" r:id="rId3"/>
    <sheet name="muita incerteza 2" sheetId="4" r:id="rId4"/>
    <sheet name="Folha5" sheetId="5" r:id="rId5"/>
  </sheets>
  <calcPr calcId="145621"/>
</workbook>
</file>

<file path=xl/calcChain.xml><?xml version="1.0" encoding="utf-8"?>
<calcChain xmlns="http://schemas.openxmlformats.org/spreadsheetml/2006/main">
  <c r="I28" i="1" l="1"/>
  <c r="C28" i="1"/>
  <c r="D28" i="1"/>
  <c r="E28" i="1"/>
  <c r="F28" i="1"/>
  <c r="G28" i="1"/>
  <c r="H28" i="1"/>
  <c r="C2" i="5"/>
  <c r="C3" i="5"/>
  <c r="C4" i="5"/>
  <c r="C5" i="5"/>
  <c r="C1" i="5"/>
  <c r="B2" i="5"/>
  <c r="B3" i="5"/>
  <c r="B4" i="5"/>
  <c r="B5" i="5"/>
  <c r="B1" i="5"/>
  <c r="B25" i="4"/>
  <c r="H24" i="4"/>
  <c r="G24" i="4"/>
  <c r="F24" i="4"/>
  <c r="E24" i="4"/>
  <c r="D24" i="4"/>
  <c r="C24" i="4"/>
  <c r="H23" i="4"/>
  <c r="G23" i="4"/>
  <c r="F23" i="4"/>
  <c r="E23" i="4"/>
  <c r="D23" i="4"/>
  <c r="C23" i="4"/>
  <c r="H22" i="4"/>
  <c r="G22" i="4"/>
  <c r="F22" i="4"/>
  <c r="E22" i="4"/>
  <c r="D22" i="4"/>
  <c r="C22" i="4"/>
  <c r="H21" i="4"/>
  <c r="G21" i="4"/>
  <c r="F21" i="4"/>
  <c r="E21" i="4"/>
  <c r="D21" i="4"/>
  <c r="C21" i="4"/>
  <c r="H20" i="4"/>
  <c r="G20" i="4"/>
  <c r="F20" i="4"/>
  <c r="E20" i="4"/>
  <c r="D20" i="4"/>
  <c r="C20" i="4"/>
  <c r="H19" i="4"/>
  <c r="G19" i="4"/>
  <c r="G25" i="4" s="1"/>
  <c r="G26" i="4" s="1"/>
  <c r="F19" i="4"/>
  <c r="F25" i="4" s="1"/>
  <c r="F26" i="4" s="1"/>
  <c r="E19" i="4"/>
  <c r="E25" i="4" s="1"/>
  <c r="E26" i="4" s="1"/>
  <c r="D19" i="4"/>
  <c r="D25" i="4" s="1"/>
  <c r="D26" i="4" s="1"/>
  <c r="C19" i="4"/>
  <c r="C25" i="4" s="1"/>
  <c r="C26" i="4" s="1"/>
  <c r="C11" i="4"/>
  <c r="D11" i="4" s="1"/>
  <c r="A11" i="4"/>
  <c r="B11" i="4" s="1"/>
  <c r="B25" i="3"/>
  <c r="H24" i="3"/>
  <c r="G24" i="3"/>
  <c r="F24" i="3"/>
  <c r="E24" i="3"/>
  <c r="D24" i="3"/>
  <c r="C24" i="3"/>
  <c r="H23" i="3"/>
  <c r="G23" i="3"/>
  <c r="G25" i="3" s="1"/>
  <c r="G26" i="3" s="1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E25" i="3" s="1"/>
  <c r="E26" i="3" s="1"/>
  <c r="D21" i="3"/>
  <c r="C21" i="3"/>
  <c r="H20" i="3"/>
  <c r="G20" i="3"/>
  <c r="F20" i="3"/>
  <c r="E20" i="3"/>
  <c r="D20" i="3"/>
  <c r="C20" i="3"/>
  <c r="H19" i="3"/>
  <c r="H25" i="3" s="1"/>
  <c r="H26" i="3" s="1"/>
  <c r="G19" i="3"/>
  <c r="F19" i="3"/>
  <c r="E19" i="3"/>
  <c r="D19" i="3"/>
  <c r="D25" i="3" s="1"/>
  <c r="D26" i="3" s="1"/>
  <c r="C19" i="3"/>
  <c r="C25" i="3" s="1"/>
  <c r="C26" i="3" s="1"/>
  <c r="D11" i="3"/>
  <c r="C11" i="3"/>
  <c r="B11" i="3"/>
  <c r="A11" i="3"/>
  <c r="E11" i="3" s="1"/>
  <c r="D26" i="2"/>
  <c r="E26" i="2"/>
  <c r="F26" i="2"/>
  <c r="G26" i="2"/>
  <c r="H26" i="2"/>
  <c r="C26" i="2"/>
  <c r="H24" i="2"/>
  <c r="G23" i="2"/>
  <c r="F22" i="2"/>
  <c r="E21" i="2"/>
  <c r="D20" i="2"/>
  <c r="C19" i="2"/>
  <c r="C25" i="2" s="1"/>
  <c r="B25" i="2"/>
  <c r="G24" i="2"/>
  <c r="F24" i="2"/>
  <c r="E24" i="2"/>
  <c r="D24" i="2"/>
  <c r="C24" i="2"/>
  <c r="H23" i="2"/>
  <c r="F23" i="2"/>
  <c r="E23" i="2"/>
  <c r="D23" i="2"/>
  <c r="C23" i="2"/>
  <c r="H22" i="2"/>
  <c r="G22" i="2"/>
  <c r="E22" i="2"/>
  <c r="D22" i="2"/>
  <c r="C22" i="2"/>
  <c r="H21" i="2"/>
  <c r="G21" i="2"/>
  <c r="F21" i="2"/>
  <c r="D21" i="2"/>
  <c r="C21" i="2"/>
  <c r="H20" i="2"/>
  <c r="G20" i="2"/>
  <c r="F20" i="2"/>
  <c r="E20" i="2"/>
  <c r="C20" i="2"/>
  <c r="H19" i="2"/>
  <c r="H25" i="2" s="1"/>
  <c r="G19" i="2"/>
  <c r="F19" i="2"/>
  <c r="E19" i="2"/>
  <c r="D19" i="2"/>
  <c r="D25" i="2" s="1"/>
  <c r="C11" i="2"/>
  <c r="D11" i="2" s="1"/>
  <c r="A11" i="2"/>
  <c r="B11" i="2" s="1"/>
  <c r="F11" i="2" s="1"/>
  <c r="H24" i="1"/>
  <c r="G23" i="1"/>
  <c r="G25" i="1" s="1"/>
  <c r="G26" i="1" s="1"/>
  <c r="F22" i="1"/>
  <c r="F25" i="1" s="1"/>
  <c r="F26" i="1" s="1"/>
  <c r="E21" i="1"/>
  <c r="E25" i="1" s="1"/>
  <c r="E26" i="1" s="1"/>
  <c r="D20" i="1"/>
  <c r="C19" i="1"/>
  <c r="C25" i="1" s="1"/>
  <c r="C26" i="1" s="1"/>
  <c r="H25" i="1"/>
  <c r="H26" i="1" s="1"/>
  <c r="D25" i="1"/>
  <c r="D26" i="1" s="1"/>
  <c r="B25" i="1"/>
  <c r="H23" i="1"/>
  <c r="G24" i="1"/>
  <c r="F24" i="1"/>
  <c r="E24" i="1"/>
  <c r="D24" i="1"/>
  <c r="C24" i="1"/>
  <c r="F23" i="1"/>
  <c r="E23" i="1"/>
  <c r="D23" i="1"/>
  <c r="C23" i="1"/>
  <c r="H22" i="1"/>
  <c r="G22" i="1"/>
  <c r="E22" i="1"/>
  <c r="D22" i="1"/>
  <c r="C22" i="1"/>
  <c r="H21" i="1"/>
  <c r="G21" i="1"/>
  <c r="F21" i="1"/>
  <c r="D21" i="1"/>
  <c r="C21" i="1"/>
  <c r="H20" i="1"/>
  <c r="G20" i="1"/>
  <c r="F20" i="1"/>
  <c r="E20" i="1"/>
  <c r="C20" i="1"/>
  <c r="H19" i="1"/>
  <c r="G19" i="1"/>
  <c r="F19" i="1"/>
  <c r="E19" i="1"/>
  <c r="D19" i="1"/>
  <c r="C11" i="1"/>
  <c r="D11" i="1" s="1"/>
  <c r="A11" i="1"/>
  <c r="E11" i="1" s="1"/>
  <c r="H25" i="4" l="1"/>
  <c r="H26" i="4" s="1"/>
  <c r="C27" i="4" s="1"/>
  <c r="F11" i="4"/>
  <c r="E11" i="4"/>
  <c r="F11" i="3"/>
  <c r="F25" i="3"/>
  <c r="F26" i="3" s="1"/>
  <c r="C27" i="3" s="1"/>
  <c r="G25" i="2"/>
  <c r="F25" i="2"/>
  <c r="E25" i="2"/>
  <c r="E11" i="2"/>
  <c r="C27" i="1"/>
  <c r="B11" i="1"/>
  <c r="F11" i="1" s="1"/>
  <c r="C27" i="2" l="1"/>
</calcChain>
</file>

<file path=xl/sharedStrings.xml><?xml version="1.0" encoding="utf-8"?>
<sst xmlns="http://schemas.openxmlformats.org/spreadsheetml/2006/main" count="133" uniqueCount="25">
  <si>
    <t>variavel</t>
  </si>
  <si>
    <t>Q</t>
  </si>
  <si>
    <t>V</t>
  </si>
  <si>
    <t>m</t>
  </si>
  <si>
    <t>Qbk</t>
  </si>
  <si>
    <t>Vbk</t>
  </si>
  <si>
    <t>m bk</t>
  </si>
  <si>
    <t>valor</t>
  </si>
  <si>
    <t>u</t>
  </si>
  <si>
    <t>A</t>
  </si>
  <si>
    <t>u(a)</t>
  </si>
  <si>
    <t>B</t>
  </si>
  <si>
    <t>u(b)</t>
  </si>
  <si>
    <t>W</t>
  </si>
  <si>
    <t>u(W)</t>
  </si>
  <si>
    <t>u(Q)</t>
  </si>
  <si>
    <t>u(V)</t>
  </si>
  <si>
    <t>u(m)</t>
  </si>
  <si>
    <t>u(Qbk)</t>
  </si>
  <si>
    <t>u(Vbk)</t>
  </si>
  <si>
    <t>u (m bk)</t>
  </si>
  <si>
    <t>delta W</t>
  </si>
  <si>
    <t>+</t>
  </si>
  <si>
    <t>-</t>
  </si>
  <si>
    <t>%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</si>
</sst>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'incremento u(a)'!$C$28:$H$28</c:f>
              <c:numCache>
                <c:formatCode>General</c:formatCode>
                <c:ptCount val="6"/>
                <c:pt idx="0">
                  <c:v>0.94923288808834583</c:v>
                </c:pt>
                <c:pt idx="1">
                  <c:v>2.0533446362307339E-4</c:v>
                </c:pt>
                <c:pt idx="2">
                  <c:v>5.1333615905911387E-5</c:v>
                </c:pt>
                <c:pt idx="3">
                  <c:v>5.0510439343026299E-2</c:v>
                </c:pt>
                <c:pt idx="4">
                  <c:v>3.5918534643085306E-9</c:v>
                </c:pt>
                <c:pt idx="5">
                  <c:v>8.9724542617341574E-10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P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Folha5!$A$1:$A$5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Folha5!$B$1:$B$5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13792"/>
        <c:axId val="70471040"/>
      </c:scatterChart>
      <c:valAx>
        <c:axId val="705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471040"/>
        <c:crosses val="autoZero"/>
        <c:crossBetween val="midCat"/>
      </c:valAx>
      <c:valAx>
        <c:axId val="7047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513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Folha5!$A$1:$A$5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Folha5!$C$1:$C$5</c:f>
              <c:numCache>
                <c:formatCode>General</c:formatCode>
                <c:ptCount val="5"/>
                <c:pt idx="0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95872"/>
        <c:axId val="80094336"/>
      </c:scatterChart>
      <c:valAx>
        <c:axId val="800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094336"/>
        <c:crosses val="autoZero"/>
        <c:crossBetween val="midCat"/>
      </c:valAx>
      <c:valAx>
        <c:axId val="8009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0958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30</xdr:row>
      <xdr:rowOff>90487</xdr:rowOff>
    </xdr:from>
    <xdr:to>
      <xdr:col>9</xdr:col>
      <xdr:colOff>552450</xdr:colOff>
      <xdr:row>44</xdr:row>
      <xdr:rowOff>166687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119062</xdr:rowOff>
    </xdr:from>
    <xdr:to>
      <xdr:col>14</xdr:col>
      <xdr:colOff>361950</xdr:colOff>
      <xdr:row>15</xdr:row>
      <xdr:rowOff>4762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9</xdr:row>
      <xdr:rowOff>9525</xdr:rowOff>
    </xdr:from>
    <xdr:to>
      <xdr:col>7</xdr:col>
      <xdr:colOff>342900</xdr:colOff>
      <xdr:row>23</xdr:row>
      <xdr:rowOff>33337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31" workbookViewId="0">
      <selection activeCell="F29" sqref="F29"/>
    </sheetView>
  </sheetViews>
  <sheetFormatPr defaultRowHeight="15" x14ac:dyDescent="0.25"/>
  <sheetData>
    <row r="1" spans="1:6" x14ac:dyDescent="0.25">
      <c r="A1" t="s">
        <v>0</v>
      </c>
      <c r="B1" t="s">
        <v>7</v>
      </c>
      <c r="C1" t="s">
        <v>8</v>
      </c>
    </row>
    <row r="2" spans="1:6" x14ac:dyDescent="0.25">
      <c r="A2" t="s">
        <v>1</v>
      </c>
      <c r="B2">
        <v>0.47799999999999998</v>
      </c>
      <c r="C2">
        <v>1.2999999999999999E-2</v>
      </c>
    </row>
    <row r="3" spans="1:6" x14ac:dyDescent="0.25">
      <c r="A3" t="s">
        <v>2</v>
      </c>
      <c r="B3">
        <v>100</v>
      </c>
      <c r="C3">
        <v>0.04</v>
      </c>
    </row>
    <row r="4" spans="1:6" x14ac:dyDescent="0.25">
      <c r="A4" t="s">
        <v>3</v>
      </c>
      <c r="B4">
        <v>4.9989999999999997</v>
      </c>
      <c r="C4">
        <v>1E-3</v>
      </c>
    </row>
    <row r="5" spans="1:6" x14ac:dyDescent="0.25">
      <c r="A5" t="s">
        <v>4</v>
      </c>
      <c r="B5">
        <v>2E-3</v>
      </c>
      <c r="C5">
        <v>3.0000000000000001E-3</v>
      </c>
    </row>
    <row r="6" spans="1:6" x14ac:dyDescent="0.25">
      <c r="A6" t="s">
        <v>5</v>
      </c>
      <c r="B6">
        <v>100</v>
      </c>
      <c r="C6">
        <v>0.04</v>
      </c>
    </row>
    <row r="7" spans="1:6" x14ac:dyDescent="0.25">
      <c r="A7" t="s">
        <v>6</v>
      </c>
      <c r="B7">
        <v>5.0010000000000003</v>
      </c>
      <c r="C7">
        <v>1E-3</v>
      </c>
    </row>
    <row r="10" spans="1:6" x14ac:dyDescent="0.25">
      <c r="A10" t="s">
        <v>9</v>
      </c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x14ac:dyDescent="0.25">
      <c r="A11">
        <f>(B2*B3)/B4</f>
        <v>9.5619123824764962</v>
      </c>
      <c r="B11">
        <f>A11*SQRT((C2/B2)^2 +(C3/B3)^2 +(C4/B4)^2)</f>
        <v>0.26008716925517006</v>
      </c>
      <c r="C11">
        <f>(B5*B6)/B7</f>
        <v>3.9992001599680062E-2</v>
      </c>
      <c r="D11">
        <f>C11*SQRT((C5/B5)^2 +(C6/B6)^2 +(C7/B7)^2)</f>
        <v>5.9988005065440254E-2</v>
      </c>
      <c r="E11">
        <f>A11-C11</f>
        <v>9.521920380876816</v>
      </c>
      <c r="F11">
        <f>SQRT(B11^2 +D11^2)</f>
        <v>0.26691552289610054</v>
      </c>
    </row>
    <row r="17" spans="1:11" x14ac:dyDescent="0.25">
      <c r="C17" t="s">
        <v>15</v>
      </c>
      <c r="D17" t="s">
        <v>16</v>
      </c>
      <c r="E17" t="s">
        <v>17</v>
      </c>
      <c r="F17" t="s">
        <v>18</v>
      </c>
      <c r="G17" t="s">
        <v>19</v>
      </c>
      <c r="H17" t="s">
        <v>20</v>
      </c>
      <c r="K17" t="s">
        <v>22</v>
      </c>
    </row>
    <row r="18" spans="1:11" x14ac:dyDescent="0.25">
      <c r="C18">
        <v>1.2999999999999999E-2</v>
      </c>
      <c r="D18">
        <v>0.04</v>
      </c>
      <c r="E18">
        <v>1E-3</v>
      </c>
      <c r="F18">
        <v>3.0000000000000001E-3</v>
      </c>
      <c r="G18">
        <v>0.04</v>
      </c>
      <c r="H18">
        <v>1E-3</v>
      </c>
      <c r="K18" t="s">
        <v>23</v>
      </c>
    </row>
    <row r="19" spans="1:11" x14ac:dyDescent="0.25">
      <c r="A19" t="s">
        <v>1</v>
      </c>
      <c r="B19">
        <v>0.47799999999999998</v>
      </c>
      <c r="C19" s="1">
        <f>IF($B$30="+",$B19+C$18,$B19-C$18)</f>
        <v>0.49099999999999999</v>
      </c>
      <c r="D19">
        <f>$B19</f>
        <v>0.47799999999999998</v>
      </c>
      <c r="E19">
        <f t="shared" ref="E19:H25" si="0">$B19</f>
        <v>0.47799999999999998</v>
      </c>
      <c r="F19">
        <f t="shared" si="0"/>
        <v>0.47799999999999998</v>
      </c>
      <c r="G19">
        <f t="shared" si="0"/>
        <v>0.47799999999999998</v>
      </c>
      <c r="H19">
        <f t="shared" si="0"/>
        <v>0.47799999999999998</v>
      </c>
    </row>
    <row r="20" spans="1:11" x14ac:dyDescent="0.25">
      <c r="A20" t="s">
        <v>2</v>
      </c>
      <c r="B20">
        <v>100</v>
      </c>
      <c r="C20">
        <f t="shared" ref="C19:H25" si="1">$B20</f>
        <v>100</v>
      </c>
      <c r="D20" s="1">
        <f>IF($B$30="+",$B20+D$18,$B20-D$18)</f>
        <v>100.04</v>
      </c>
      <c r="E20">
        <f t="shared" si="0"/>
        <v>100</v>
      </c>
      <c r="F20">
        <f t="shared" si="0"/>
        <v>100</v>
      </c>
      <c r="G20">
        <f t="shared" si="0"/>
        <v>100</v>
      </c>
      <c r="H20">
        <f t="shared" si="0"/>
        <v>100</v>
      </c>
    </row>
    <row r="21" spans="1:11" x14ac:dyDescent="0.25">
      <c r="A21" t="s">
        <v>3</v>
      </c>
      <c r="B21">
        <v>4.9989999999999997</v>
      </c>
      <c r="C21">
        <f t="shared" si="1"/>
        <v>4.9989999999999997</v>
      </c>
      <c r="D21">
        <f t="shared" si="1"/>
        <v>4.9989999999999997</v>
      </c>
      <c r="E21" s="1">
        <f>IF($B$30="+",$B21+E$18,$B21-E$18)</f>
        <v>5</v>
      </c>
      <c r="F21">
        <f t="shared" si="0"/>
        <v>4.9989999999999997</v>
      </c>
      <c r="G21">
        <f t="shared" si="0"/>
        <v>4.9989999999999997</v>
      </c>
      <c r="H21">
        <f t="shared" si="0"/>
        <v>4.9989999999999997</v>
      </c>
    </row>
    <row r="22" spans="1:11" x14ac:dyDescent="0.25">
      <c r="A22" t="s">
        <v>4</v>
      </c>
      <c r="B22">
        <v>2E-3</v>
      </c>
      <c r="C22">
        <f t="shared" si="1"/>
        <v>2E-3</v>
      </c>
      <c r="D22">
        <f t="shared" si="1"/>
        <v>2E-3</v>
      </c>
      <c r="E22">
        <f t="shared" si="0"/>
        <v>2E-3</v>
      </c>
      <c r="F22" s="1">
        <f>IF($B$30="+",$B22+F$18,$B22-F$18)</f>
        <v>5.0000000000000001E-3</v>
      </c>
      <c r="G22">
        <f t="shared" si="0"/>
        <v>2E-3</v>
      </c>
      <c r="H22">
        <f t="shared" si="0"/>
        <v>2E-3</v>
      </c>
    </row>
    <row r="23" spans="1:11" x14ac:dyDescent="0.25">
      <c r="A23" t="s">
        <v>5</v>
      </c>
      <c r="B23">
        <v>100</v>
      </c>
      <c r="C23">
        <f t="shared" si="1"/>
        <v>100</v>
      </c>
      <c r="D23">
        <f t="shared" si="1"/>
        <v>100</v>
      </c>
      <c r="E23">
        <f t="shared" si="0"/>
        <v>100</v>
      </c>
      <c r="F23">
        <f t="shared" si="0"/>
        <v>100</v>
      </c>
      <c r="G23" s="1">
        <f>IF($B$30="+",$B23+G$18,$B23-G$18)</f>
        <v>100.04</v>
      </c>
      <c r="H23">
        <f t="shared" si="0"/>
        <v>100</v>
      </c>
    </row>
    <row r="24" spans="1:11" x14ac:dyDescent="0.25">
      <c r="A24" t="s">
        <v>6</v>
      </c>
      <c r="B24">
        <v>5.0010000000000003</v>
      </c>
      <c r="C24">
        <f t="shared" si="1"/>
        <v>5.0010000000000003</v>
      </c>
      <c r="D24">
        <f t="shared" si="1"/>
        <v>5.0010000000000003</v>
      </c>
      <c r="E24">
        <f t="shared" si="0"/>
        <v>5.0010000000000003</v>
      </c>
      <c r="F24">
        <f t="shared" si="0"/>
        <v>5.0010000000000003</v>
      </c>
      <c r="G24">
        <f t="shared" si="0"/>
        <v>5.0010000000000003</v>
      </c>
      <c r="H24" s="1">
        <f>IF($B$30="+",$B24+H$18,$B24-H$18)</f>
        <v>5.0020000000000007</v>
      </c>
    </row>
    <row r="25" spans="1:11" x14ac:dyDescent="0.25">
      <c r="A25" t="s">
        <v>13</v>
      </c>
      <c r="B25">
        <f>((B19*B20)/B21) - ((B22*B23)/B24)</f>
        <v>9.521920380876816</v>
      </c>
      <c r="C25">
        <f>((C19*C20)/C21) - ((C22*C23)/C24)</f>
        <v>9.7819723912788969</v>
      </c>
      <c r="D25">
        <f>((D19*D20)/D21) - ((D22*D23)/D24)</f>
        <v>9.5257451458298057</v>
      </c>
      <c r="E25">
        <f t="shared" ref="D25:H25" si="2">((E19*E20)/E21) - ((E22*E23)/E24)</f>
        <v>9.5200079984003185</v>
      </c>
      <c r="F25">
        <f t="shared" si="2"/>
        <v>9.4619323784772966</v>
      </c>
      <c r="G25">
        <f t="shared" si="2"/>
        <v>9.5219043840761763</v>
      </c>
      <c r="H25">
        <f>((H19*H20)/H21) - ((H22*H23)/H24)</f>
        <v>9.521928376079055</v>
      </c>
    </row>
    <row r="26" spans="1:11" x14ac:dyDescent="0.25">
      <c r="A26" t="s">
        <v>21</v>
      </c>
      <c r="C26">
        <f>IF($B$30="+",C25-$B$25,$B$25-C25)</f>
        <v>0.26005201040208092</v>
      </c>
      <c r="D26">
        <f t="shared" ref="D26:H26" si="3">IF($B$30="+",D25-$B$25,$B$25-D25)</f>
        <v>3.8247649529896677E-3</v>
      </c>
      <c r="E26">
        <f t="shared" si="3"/>
        <v>-1.9123824764974984E-3</v>
      </c>
      <c r="F26">
        <f t="shared" si="3"/>
        <v>-5.9988002399519402E-2</v>
      </c>
      <c r="G26">
        <f t="shared" si="3"/>
        <v>-1.5996800639683784E-5</v>
      </c>
      <c r="H26">
        <f t="shared" si="3"/>
        <v>7.9952022389306876E-6</v>
      </c>
    </row>
    <row r="27" spans="1:11" x14ac:dyDescent="0.25">
      <c r="A27" t="s">
        <v>14</v>
      </c>
      <c r="C27">
        <f>SQRT(SUMSQ(C26:H26))</f>
        <v>0.26691552015488285</v>
      </c>
    </row>
    <row r="28" spans="1:11" x14ac:dyDescent="0.25">
      <c r="A28" t="s">
        <v>24</v>
      </c>
      <c r="C28">
        <f>(C26^2)/($C$27^2)</f>
        <v>0.94923288808834583</v>
      </c>
      <c r="D28">
        <f t="shared" ref="D28:H28" si="4">D26^2/$C$27^2</f>
        <v>2.0533446362307339E-4</v>
      </c>
      <c r="E28">
        <f t="shared" si="4"/>
        <v>5.1333615905911387E-5</v>
      </c>
      <c r="F28">
        <f t="shared" si="4"/>
        <v>5.0510439343026299E-2</v>
      </c>
      <c r="G28">
        <f t="shared" si="4"/>
        <v>3.5918534643085306E-9</v>
      </c>
      <c r="H28">
        <f t="shared" si="4"/>
        <v>8.9724542617341574E-10</v>
      </c>
      <c r="I28">
        <f>SUM(C28:H28)</f>
        <v>1</v>
      </c>
    </row>
    <row r="30" spans="1:11" x14ac:dyDescent="0.25">
      <c r="B30" s="2" t="s">
        <v>22</v>
      </c>
    </row>
  </sheetData>
  <conditionalFormatting sqref="C28:H2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{31E400CB-8E81-46EB-B890-FACCDA3AB5A1}</x14:id>
        </ext>
      </extLst>
    </cfRule>
  </conditionalFormatting>
  <dataValidations count="1">
    <dataValidation type="list" allowBlank="1" showInputMessage="1" showErrorMessage="1" sqref="B30">
      <formula1>$K$17:$K$18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400CB-8E81-46EB-B890-FACCDA3AB5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C28:H28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3" workbookViewId="0">
      <selection activeCell="C26" sqref="C26"/>
    </sheetView>
  </sheetViews>
  <sheetFormatPr defaultRowHeight="15" x14ac:dyDescent="0.25"/>
  <sheetData>
    <row r="1" spans="1:6" x14ac:dyDescent="0.25">
      <c r="A1" t="s">
        <v>0</v>
      </c>
      <c r="B1" t="s">
        <v>7</v>
      </c>
      <c r="C1" t="s">
        <v>8</v>
      </c>
    </row>
    <row r="2" spans="1:6" x14ac:dyDescent="0.25">
      <c r="A2" t="s">
        <v>1</v>
      </c>
      <c r="B2">
        <v>0.47799999999999998</v>
      </c>
      <c r="C2">
        <v>1.2999999999999999E-2</v>
      </c>
    </row>
    <row r="3" spans="1:6" x14ac:dyDescent="0.25">
      <c r="A3" t="s">
        <v>2</v>
      </c>
      <c r="B3">
        <v>100</v>
      </c>
      <c r="C3">
        <v>0.04</v>
      </c>
    </row>
    <row r="4" spans="1:6" x14ac:dyDescent="0.25">
      <c r="A4" t="s">
        <v>3</v>
      </c>
      <c r="B4">
        <v>4.9989999999999997</v>
      </c>
      <c r="C4">
        <v>1E-3</v>
      </c>
    </row>
    <row r="5" spans="1:6" x14ac:dyDescent="0.25">
      <c r="A5" t="s">
        <v>4</v>
      </c>
      <c r="B5">
        <v>2E-3</v>
      </c>
      <c r="C5">
        <v>3.0000000000000001E-3</v>
      </c>
    </row>
    <row r="6" spans="1:6" x14ac:dyDescent="0.25">
      <c r="A6" t="s">
        <v>5</v>
      </c>
      <c r="B6">
        <v>100</v>
      </c>
      <c r="C6">
        <v>0.04</v>
      </c>
    </row>
    <row r="7" spans="1:6" x14ac:dyDescent="0.25">
      <c r="A7" t="s">
        <v>6</v>
      </c>
      <c r="B7">
        <v>5.0010000000000003</v>
      </c>
      <c r="C7">
        <v>1E-3</v>
      </c>
    </row>
    <row r="10" spans="1:6" x14ac:dyDescent="0.25">
      <c r="A10" t="s">
        <v>9</v>
      </c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x14ac:dyDescent="0.25">
      <c r="A11">
        <f>(B2*B3)/B4</f>
        <v>9.5619123824764962</v>
      </c>
      <c r="B11">
        <f>A11*SQRT((C2/B2)^2 +(C3/B3)^2 +(C4/B4)^2)</f>
        <v>0.26008716925517006</v>
      </c>
      <c r="C11">
        <f>(B5*B6)/B7</f>
        <v>3.9992001599680062E-2</v>
      </c>
      <c r="D11">
        <f>C11*SQRT((C5/B5)^2 +(C6/B6)^2 +(C7/B7)^2)</f>
        <v>5.9988005065440254E-2</v>
      </c>
      <c r="E11">
        <f>A11-C11</f>
        <v>9.521920380876816</v>
      </c>
      <c r="F11">
        <f>SQRT(B11^2 +D11^2)</f>
        <v>0.26691552289610054</v>
      </c>
    </row>
    <row r="17" spans="1:11" x14ac:dyDescent="0.25">
      <c r="C17" t="s">
        <v>15</v>
      </c>
      <c r="D17" t="s">
        <v>16</v>
      </c>
      <c r="E17" t="s">
        <v>17</v>
      </c>
      <c r="F17" t="s">
        <v>18</v>
      </c>
      <c r="G17" t="s">
        <v>19</v>
      </c>
      <c r="H17" t="s">
        <v>20</v>
      </c>
      <c r="K17" t="s">
        <v>22</v>
      </c>
    </row>
    <row r="18" spans="1:11" x14ac:dyDescent="0.25">
      <c r="C18">
        <v>1.2999999999999999E-2</v>
      </c>
      <c r="D18">
        <v>0.04</v>
      </c>
      <c r="E18">
        <v>1E-3</v>
      </c>
      <c r="F18">
        <v>3.0000000000000001E-3</v>
      </c>
      <c r="G18">
        <v>0.04</v>
      </c>
      <c r="H18">
        <v>1E-3</v>
      </c>
      <c r="K18" t="s">
        <v>23</v>
      </c>
    </row>
    <row r="19" spans="1:11" x14ac:dyDescent="0.25">
      <c r="A19" t="s">
        <v>1</v>
      </c>
      <c r="B19">
        <v>0.47799999999999998</v>
      </c>
      <c r="C19" s="2">
        <f>IF($B$30="+",$B19+2*C$18,$B19-2*C$18)</f>
        <v>0.504</v>
      </c>
      <c r="D19">
        <f>$B19</f>
        <v>0.47799999999999998</v>
      </c>
      <c r="E19">
        <f t="shared" ref="E19:H25" si="0">$B19</f>
        <v>0.47799999999999998</v>
      </c>
      <c r="F19">
        <f t="shared" si="0"/>
        <v>0.47799999999999998</v>
      </c>
      <c r="G19">
        <f t="shared" si="0"/>
        <v>0.47799999999999998</v>
      </c>
      <c r="H19">
        <f t="shared" si="0"/>
        <v>0.47799999999999998</v>
      </c>
    </row>
    <row r="20" spans="1:11" x14ac:dyDescent="0.25">
      <c r="A20" t="s">
        <v>2</v>
      </c>
      <c r="B20">
        <v>100</v>
      </c>
      <c r="C20">
        <f t="shared" ref="C20:H26" si="1">$B20</f>
        <v>100</v>
      </c>
      <c r="D20" s="2">
        <f>IF($B$30="+",$B20+2*D$18,$B20-2*D$18)</f>
        <v>100.08</v>
      </c>
      <c r="E20">
        <f t="shared" si="0"/>
        <v>100</v>
      </c>
      <c r="F20">
        <f t="shared" si="0"/>
        <v>100</v>
      </c>
      <c r="G20">
        <f t="shared" si="0"/>
        <v>100</v>
      </c>
      <c r="H20">
        <f t="shared" si="0"/>
        <v>100</v>
      </c>
    </row>
    <row r="21" spans="1:11" x14ac:dyDescent="0.25">
      <c r="A21" t="s">
        <v>3</v>
      </c>
      <c r="B21">
        <v>4.9989999999999997</v>
      </c>
      <c r="C21">
        <f t="shared" si="1"/>
        <v>4.9989999999999997</v>
      </c>
      <c r="D21">
        <f t="shared" si="1"/>
        <v>4.9989999999999997</v>
      </c>
      <c r="E21" s="2">
        <f>IF($B$30="+",$B21+2*E$18,$B21-2*E$18)</f>
        <v>5.0009999999999994</v>
      </c>
      <c r="F21">
        <f t="shared" si="0"/>
        <v>4.9989999999999997</v>
      </c>
      <c r="G21">
        <f t="shared" si="0"/>
        <v>4.9989999999999997</v>
      </c>
      <c r="H21">
        <f t="shared" si="0"/>
        <v>4.9989999999999997</v>
      </c>
    </row>
    <row r="22" spans="1:11" x14ac:dyDescent="0.25">
      <c r="A22" t="s">
        <v>4</v>
      </c>
      <c r="B22">
        <v>2E-3</v>
      </c>
      <c r="C22">
        <f t="shared" si="1"/>
        <v>2E-3</v>
      </c>
      <c r="D22">
        <f t="shared" si="1"/>
        <v>2E-3</v>
      </c>
      <c r="E22">
        <f t="shared" si="0"/>
        <v>2E-3</v>
      </c>
      <c r="F22" s="2">
        <f>IF($B$30="+",$B22+2*F$18,$B22-2*F$18)</f>
        <v>8.0000000000000002E-3</v>
      </c>
      <c r="G22">
        <f t="shared" si="0"/>
        <v>2E-3</v>
      </c>
      <c r="H22">
        <f t="shared" si="0"/>
        <v>2E-3</v>
      </c>
    </row>
    <row r="23" spans="1:11" x14ac:dyDescent="0.25">
      <c r="A23" t="s">
        <v>5</v>
      </c>
      <c r="B23">
        <v>100</v>
      </c>
      <c r="C23">
        <f t="shared" si="1"/>
        <v>100</v>
      </c>
      <c r="D23">
        <f t="shared" si="1"/>
        <v>100</v>
      </c>
      <c r="E23">
        <f t="shared" si="0"/>
        <v>100</v>
      </c>
      <c r="F23">
        <f t="shared" si="0"/>
        <v>100</v>
      </c>
      <c r="G23" s="2">
        <f>IF($B$30="+",$B23+2*G$18,$B23-2*G$18)</f>
        <v>100.08</v>
      </c>
      <c r="H23">
        <f t="shared" si="0"/>
        <v>100</v>
      </c>
    </row>
    <row r="24" spans="1:11" x14ac:dyDescent="0.25">
      <c r="A24" t="s">
        <v>6</v>
      </c>
      <c r="B24">
        <v>5.0010000000000003</v>
      </c>
      <c r="C24">
        <f t="shared" si="1"/>
        <v>5.0010000000000003</v>
      </c>
      <c r="D24">
        <f t="shared" si="1"/>
        <v>5.0010000000000003</v>
      </c>
      <c r="E24">
        <f t="shared" si="0"/>
        <v>5.0010000000000003</v>
      </c>
      <c r="F24">
        <f t="shared" si="0"/>
        <v>5.0010000000000003</v>
      </c>
      <c r="G24">
        <f t="shared" si="0"/>
        <v>5.0010000000000003</v>
      </c>
      <c r="H24" s="2">
        <f>IF($B$30="+",$B24+2*H$18,$B24-2*H$18)</f>
        <v>5.0030000000000001</v>
      </c>
    </row>
    <row r="25" spans="1:11" x14ac:dyDescent="0.25">
      <c r="A25" t="s">
        <v>13</v>
      </c>
      <c r="B25">
        <f>((B19*B20)/B21) - ((B22*B23)/B24)</f>
        <v>9.521920380876816</v>
      </c>
      <c r="C25">
        <f>((C19*C20)/C21) - ((C22*C23)/C24)</f>
        <v>10.042024401680976</v>
      </c>
      <c r="D25">
        <f>((D19*D20)/D21) - ((D22*D23)/D24)</f>
        <v>9.5295699107827971</v>
      </c>
      <c r="E25">
        <f t="shared" ref="E25:G25" si="2">((E19*E20)/E21) - ((E22*E23)/E24)</f>
        <v>9.5180963807238559</v>
      </c>
      <c r="F25">
        <f t="shared" si="2"/>
        <v>9.4019443760777754</v>
      </c>
      <c r="G25">
        <f t="shared" si="2"/>
        <v>9.5218883872755367</v>
      </c>
      <c r="H25">
        <f>((H19*H20)/H21) - ((H22*H23)/H24)</f>
        <v>9.5219363680851306</v>
      </c>
    </row>
    <row r="26" spans="1:11" x14ac:dyDescent="0.25">
      <c r="A26" t="s">
        <v>21</v>
      </c>
      <c r="C26">
        <f>IF($B$30="+",C25-$B$25,$B$25-C25)/2</f>
        <v>0.26005201040208004</v>
      </c>
      <c r="D26">
        <f t="shared" ref="D26:H26" si="3">IF($B$30="+",D25-$B$25,$B$25-D25)/2</f>
        <v>3.8247649529905559E-3</v>
      </c>
      <c r="E26">
        <f t="shared" si="3"/>
        <v>-1.9120000764800693E-3</v>
      </c>
      <c r="F26">
        <f t="shared" si="3"/>
        <v>-5.998800239952029E-2</v>
      </c>
      <c r="G26">
        <f t="shared" si="3"/>
        <v>-1.5996800639683784E-5</v>
      </c>
      <c r="H26">
        <f t="shared" si="3"/>
        <v>7.9936041572636896E-6</v>
      </c>
    </row>
    <row r="27" spans="1:11" x14ac:dyDescent="0.25">
      <c r="A27" t="s">
        <v>14</v>
      </c>
      <c r="C27">
        <f>SQRT(SUMSQ(C26:H26))</f>
        <v>0.26691551741530845</v>
      </c>
    </row>
    <row r="30" spans="1:11" x14ac:dyDescent="0.25">
      <c r="B30" s="2" t="s">
        <v>22</v>
      </c>
    </row>
  </sheetData>
  <dataValidations count="1">
    <dataValidation type="list" allowBlank="1" showInputMessage="1" showErrorMessage="1" sqref="B30">
      <formula1>$K$17:$K$18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6" workbookViewId="0">
      <selection activeCell="B30" sqref="B30"/>
    </sheetView>
  </sheetViews>
  <sheetFormatPr defaultRowHeight="15" x14ac:dyDescent="0.25"/>
  <sheetData>
    <row r="1" spans="1:6" x14ac:dyDescent="0.25">
      <c r="A1" t="s">
        <v>0</v>
      </c>
      <c r="B1" t="s">
        <v>7</v>
      </c>
      <c r="C1" t="s">
        <v>8</v>
      </c>
    </row>
    <row r="2" spans="1:6" x14ac:dyDescent="0.25">
      <c r="A2" t="s">
        <v>1</v>
      </c>
      <c r="B2">
        <v>0.47799999999999998</v>
      </c>
      <c r="C2" s="3">
        <v>0.13</v>
      </c>
    </row>
    <row r="3" spans="1:6" x14ac:dyDescent="0.25">
      <c r="A3" t="s">
        <v>2</v>
      </c>
      <c r="B3">
        <v>100</v>
      </c>
      <c r="C3">
        <v>0.04</v>
      </c>
    </row>
    <row r="4" spans="1:6" x14ac:dyDescent="0.25">
      <c r="A4" t="s">
        <v>3</v>
      </c>
      <c r="B4">
        <v>4.9989999999999997</v>
      </c>
      <c r="C4">
        <v>1E-3</v>
      </c>
    </row>
    <row r="5" spans="1:6" x14ac:dyDescent="0.25">
      <c r="A5" t="s">
        <v>4</v>
      </c>
      <c r="B5">
        <v>2E-3</v>
      </c>
      <c r="C5" s="3">
        <v>0.03</v>
      </c>
    </row>
    <row r="6" spans="1:6" x14ac:dyDescent="0.25">
      <c r="A6" t="s">
        <v>5</v>
      </c>
      <c r="B6">
        <v>100</v>
      </c>
      <c r="C6">
        <v>0.04</v>
      </c>
    </row>
    <row r="7" spans="1:6" x14ac:dyDescent="0.25">
      <c r="A7" t="s">
        <v>6</v>
      </c>
      <c r="B7">
        <v>5.0010000000000003</v>
      </c>
      <c r="C7">
        <v>1E-3</v>
      </c>
    </row>
    <row r="10" spans="1:6" x14ac:dyDescent="0.25">
      <c r="A10" t="s">
        <v>9</v>
      </c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x14ac:dyDescent="0.25">
      <c r="A11">
        <f>(B2*B3)/B4</f>
        <v>9.5619123824764962</v>
      </c>
      <c r="B11">
        <f>A11*SQRT((C2/B2)^2 +(C3/B3)^2 +(C4/B4)^2)</f>
        <v>2.6005236201414093</v>
      </c>
      <c r="C11">
        <f>(B5*B6)/B7</f>
        <v>3.9992001599680062E-2</v>
      </c>
      <c r="D11">
        <f>C11*SQRT((C5/B5)^2 +(C6/B6)^2 +(C7/B7)^2)</f>
        <v>0.59988002426179299</v>
      </c>
      <c r="E11">
        <f>A11-C11</f>
        <v>9.521920380876816</v>
      </c>
      <c r="F11">
        <f>SQRT(B11^2 +D11^2)</f>
        <v>2.6688160563106837</v>
      </c>
    </row>
    <row r="17" spans="1:11" x14ac:dyDescent="0.25">
      <c r="C17" t="s">
        <v>15</v>
      </c>
      <c r="D17" t="s">
        <v>16</v>
      </c>
      <c r="E17" t="s">
        <v>17</v>
      </c>
      <c r="F17" t="s">
        <v>18</v>
      </c>
      <c r="G17" t="s">
        <v>19</v>
      </c>
      <c r="H17" t="s">
        <v>20</v>
      </c>
      <c r="K17" t="s">
        <v>22</v>
      </c>
    </row>
    <row r="18" spans="1:11" x14ac:dyDescent="0.25">
      <c r="C18" s="3">
        <v>1.3</v>
      </c>
      <c r="D18">
        <v>0.04</v>
      </c>
      <c r="E18">
        <v>1E-3</v>
      </c>
      <c r="F18" s="3">
        <v>0.3</v>
      </c>
      <c r="G18">
        <v>0.04</v>
      </c>
      <c r="H18">
        <v>1E-3</v>
      </c>
      <c r="K18" t="s">
        <v>23</v>
      </c>
    </row>
    <row r="19" spans="1:11" x14ac:dyDescent="0.25">
      <c r="A19" t="s">
        <v>1</v>
      </c>
      <c r="B19">
        <v>0.47799999999999998</v>
      </c>
      <c r="C19" s="1">
        <f>IF($B$30="+",$B19+C$18,$B19-C$18)</f>
        <v>1.778</v>
      </c>
      <c r="D19">
        <f>$B19</f>
        <v>0.47799999999999998</v>
      </c>
      <c r="E19">
        <f t="shared" ref="E19:H25" si="0">$B19</f>
        <v>0.47799999999999998</v>
      </c>
      <c r="F19">
        <f t="shared" si="0"/>
        <v>0.47799999999999998</v>
      </c>
      <c r="G19">
        <f t="shared" si="0"/>
        <v>0.47799999999999998</v>
      </c>
      <c r="H19">
        <f t="shared" si="0"/>
        <v>0.47799999999999998</v>
      </c>
    </row>
    <row r="20" spans="1:11" x14ac:dyDescent="0.25">
      <c r="A20" t="s">
        <v>2</v>
      </c>
      <c r="B20">
        <v>100</v>
      </c>
      <c r="C20">
        <f t="shared" ref="C20:H26" si="1">$B20</f>
        <v>100</v>
      </c>
      <c r="D20" s="1">
        <f>IF($B$30="+",$B20+D$18,$B20-D$18)</f>
        <v>100.04</v>
      </c>
      <c r="E20">
        <f t="shared" si="0"/>
        <v>100</v>
      </c>
      <c r="F20">
        <f t="shared" si="0"/>
        <v>100</v>
      </c>
      <c r="G20">
        <f t="shared" si="0"/>
        <v>100</v>
      </c>
      <c r="H20">
        <f t="shared" si="0"/>
        <v>100</v>
      </c>
    </row>
    <row r="21" spans="1:11" x14ac:dyDescent="0.25">
      <c r="A21" t="s">
        <v>3</v>
      </c>
      <c r="B21">
        <v>4.9989999999999997</v>
      </c>
      <c r="C21">
        <f t="shared" si="1"/>
        <v>4.9989999999999997</v>
      </c>
      <c r="D21">
        <f t="shared" si="1"/>
        <v>4.9989999999999997</v>
      </c>
      <c r="E21" s="1">
        <f>IF($B$30="+",$B21+E$18,$B21-E$18)</f>
        <v>5</v>
      </c>
      <c r="F21">
        <f t="shared" si="0"/>
        <v>4.9989999999999997</v>
      </c>
      <c r="G21">
        <f t="shared" si="0"/>
        <v>4.9989999999999997</v>
      </c>
      <c r="H21">
        <f t="shared" si="0"/>
        <v>4.9989999999999997</v>
      </c>
    </row>
    <row r="22" spans="1:11" x14ac:dyDescent="0.25">
      <c r="A22" t="s">
        <v>4</v>
      </c>
      <c r="B22">
        <v>2E-3</v>
      </c>
      <c r="C22">
        <f t="shared" si="1"/>
        <v>2E-3</v>
      </c>
      <c r="D22">
        <f t="shared" si="1"/>
        <v>2E-3</v>
      </c>
      <c r="E22">
        <f t="shared" si="0"/>
        <v>2E-3</v>
      </c>
      <c r="F22" s="1">
        <f>IF($B$30="+",$B22+F$18,$B22-F$18)</f>
        <v>0.30199999999999999</v>
      </c>
      <c r="G22">
        <f t="shared" si="0"/>
        <v>2E-3</v>
      </c>
      <c r="H22">
        <f t="shared" si="0"/>
        <v>2E-3</v>
      </c>
    </row>
    <row r="23" spans="1:11" x14ac:dyDescent="0.25">
      <c r="A23" t="s">
        <v>5</v>
      </c>
      <c r="B23">
        <v>100</v>
      </c>
      <c r="C23">
        <f t="shared" si="1"/>
        <v>100</v>
      </c>
      <c r="D23">
        <f t="shared" si="1"/>
        <v>100</v>
      </c>
      <c r="E23">
        <f t="shared" si="0"/>
        <v>100</v>
      </c>
      <c r="F23">
        <f t="shared" si="0"/>
        <v>100</v>
      </c>
      <c r="G23" s="1">
        <f>IF($B$30="+",$B23+G$18,$B23-G$18)</f>
        <v>100.04</v>
      </c>
      <c r="H23">
        <f t="shared" si="0"/>
        <v>100</v>
      </c>
    </row>
    <row r="24" spans="1:11" x14ac:dyDescent="0.25">
      <c r="A24" t="s">
        <v>6</v>
      </c>
      <c r="B24">
        <v>5.0010000000000003</v>
      </c>
      <c r="C24">
        <f t="shared" si="1"/>
        <v>5.0010000000000003</v>
      </c>
      <c r="D24">
        <f t="shared" si="1"/>
        <v>5.0010000000000003</v>
      </c>
      <c r="E24">
        <f t="shared" si="0"/>
        <v>5.0010000000000003</v>
      </c>
      <c r="F24">
        <f t="shared" si="0"/>
        <v>5.0010000000000003</v>
      </c>
      <c r="G24">
        <f t="shared" si="0"/>
        <v>5.0010000000000003</v>
      </c>
      <c r="H24" s="1">
        <f>IF($B$30="+",$B24+H$18,$B24-H$18)</f>
        <v>5.0020000000000007</v>
      </c>
    </row>
    <row r="25" spans="1:11" x14ac:dyDescent="0.25">
      <c r="A25" t="s">
        <v>13</v>
      </c>
      <c r="B25">
        <f>((B19*B20)/B21) - ((B22*B23)/B24)</f>
        <v>9.521920380876816</v>
      </c>
      <c r="C25">
        <f>((C19*C20)/C21) - ((C22*C23)/C24)</f>
        <v>35.527121421084864</v>
      </c>
      <c r="D25">
        <f>((D19*D20)/D21) - ((D22*D23)/D24)</f>
        <v>9.5257451458298057</v>
      </c>
      <c r="E25">
        <f t="shared" ref="E25:G25" si="2">((E19*E20)/E21) - ((E22*E23)/E24)</f>
        <v>9.5200079984003185</v>
      </c>
      <c r="F25">
        <f t="shared" si="2"/>
        <v>3.5231201409248074</v>
      </c>
      <c r="G25">
        <f t="shared" si="2"/>
        <v>9.5219043840761763</v>
      </c>
      <c r="H25">
        <f>((H19*H20)/H21) - ((H22*H23)/H24)</f>
        <v>9.521928376079055</v>
      </c>
    </row>
    <row r="26" spans="1:11" x14ac:dyDescent="0.25">
      <c r="A26" t="s">
        <v>21</v>
      </c>
      <c r="C26">
        <f>IF($B$30="+",C25-$B$25,$B$25-C25)</f>
        <v>26.00520104020805</v>
      </c>
      <c r="D26">
        <f t="shared" ref="D26:H26" si="3">IF($B$30="+",D25-$B$25,$B$25-D25)</f>
        <v>3.8247649529896677E-3</v>
      </c>
      <c r="E26">
        <f t="shared" si="3"/>
        <v>-1.9123824764974984E-3</v>
      </c>
      <c r="F26">
        <f t="shared" si="3"/>
        <v>-5.9988002399520086</v>
      </c>
      <c r="G26">
        <f t="shared" si="3"/>
        <v>-1.5996800639683784E-5</v>
      </c>
      <c r="H26">
        <f t="shared" si="3"/>
        <v>7.9952022389306876E-6</v>
      </c>
    </row>
    <row r="27" spans="1:11" x14ac:dyDescent="0.25">
      <c r="A27" t="s">
        <v>14</v>
      </c>
      <c r="C27">
        <f>SQRT(SUMSQ(C26:H26))</f>
        <v>26.688126643637609</v>
      </c>
    </row>
    <row r="30" spans="1:11" x14ac:dyDescent="0.25">
      <c r="B30" s="2" t="s">
        <v>22</v>
      </c>
    </row>
  </sheetData>
  <dataValidations count="1">
    <dataValidation type="list" allowBlank="1" showInputMessage="1" showErrorMessage="1" sqref="B30">
      <formula1>$K$17:$K$18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3" workbookViewId="0">
      <selection activeCell="B30" sqref="B30"/>
    </sheetView>
  </sheetViews>
  <sheetFormatPr defaultRowHeight="15" x14ac:dyDescent="0.25"/>
  <sheetData>
    <row r="1" spans="1:6" x14ac:dyDescent="0.25">
      <c r="A1" t="s">
        <v>0</v>
      </c>
      <c r="B1" t="s">
        <v>7</v>
      </c>
      <c r="C1" t="s">
        <v>8</v>
      </c>
    </row>
    <row r="2" spans="1:6" x14ac:dyDescent="0.25">
      <c r="A2" t="s">
        <v>1</v>
      </c>
      <c r="B2">
        <v>0.47799999999999998</v>
      </c>
      <c r="C2">
        <v>1.2999999999999999E-2</v>
      </c>
    </row>
    <row r="3" spans="1:6" x14ac:dyDescent="0.25">
      <c r="A3" t="s">
        <v>2</v>
      </c>
      <c r="B3">
        <v>100</v>
      </c>
      <c r="C3">
        <v>0.04</v>
      </c>
    </row>
    <row r="4" spans="1:6" x14ac:dyDescent="0.25">
      <c r="A4" t="s">
        <v>3</v>
      </c>
      <c r="B4">
        <v>4.9989999999999997</v>
      </c>
      <c r="C4">
        <v>1E-3</v>
      </c>
    </row>
    <row r="5" spans="1:6" x14ac:dyDescent="0.25">
      <c r="A5" t="s">
        <v>4</v>
      </c>
      <c r="B5">
        <v>2E-3</v>
      </c>
      <c r="C5">
        <v>3.0000000000000001E-3</v>
      </c>
    </row>
    <row r="6" spans="1:6" x14ac:dyDescent="0.25">
      <c r="A6" t="s">
        <v>5</v>
      </c>
      <c r="B6">
        <v>100</v>
      </c>
      <c r="C6">
        <v>0.04</v>
      </c>
    </row>
    <row r="7" spans="1:6" x14ac:dyDescent="0.25">
      <c r="A7" t="s">
        <v>6</v>
      </c>
      <c r="B7">
        <v>5.0010000000000003</v>
      </c>
      <c r="C7">
        <v>1E-3</v>
      </c>
    </row>
    <row r="10" spans="1:6" x14ac:dyDescent="0.25">
      <c r="A10" t="s">
        <v>9</v>
      </c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x14ac:dyDescent="0.25">
      <c r="A11">
        <f>(B2*B3)/B4</f>
        <v>9.5619123824764962</v>
      </c>
      <c r="B11">
        <f>A11*SQRT((C2/B2)^2 +(C3/B3)^2 +(C4/B4)^2)</f>
        <v>0.26008716925517006</v>
      </c>
      <c r="C11">
        <f>(B5*B6)/B7</f>
        <v>3.9992001599680062E-2</v>
      </c>
      <c r="D11">
        <f>C11*SQRT((C5/B5)^2 +(C6/B6)^2 +(C7/B7)^2)</f>
        <v>5.9988005065440254E-2</v>
      </c>
      <c r="E11">
        <f>A11-C11</f>
        <v>9.521920380876816</v>
      </c>
      <c r="F11">
        <f>SQRT(B11^2 +D11^2)</f>
        <v>0.26691552289610054</v>
      </c>
    </row>
    <row r="17" spans="1:11" x14ac:dyDescent="0.25">
      <c r="C17" t="s">
        <v>15</v>
      </c>
      <c r="D17" t="s">
        <v>16</v>
      </c>
      <c r="E17" t="s">
        <v>17</v>
      </c>
      <c r="F17" t="s">
        <v>18</v>
      </c>
      <c r="G17" t="s">
        <v>19</v>
      </c>
      <c r="H17" t="s">
        <v>20</v>
      </c>
      <c r="K17" t="s">
        <v>22</v>
      </c>
    </row>
    <row r="18" spans="1:11" x14ac:dyDescent="0.25">
      <c r="C18">
        <v>1.2999999999999999E-2</v>
      </c>
      <c r="D18">
        <v>0.04</v>
      </c>
      <c r="E18" s="3">
        <v>0.1</v>
      </c>
      <c r="F18">
        <v>3.0000000000000001E-3</v>
      </c>
      <c r="G18">
        <v>0.04</v>
      </c>
      <c r="H18" s="3">
        <v>0.1</v>
      </c>
      <c r="K18" t="s">
        <v>23</v>
      </c>
    </row>
    <row r="19" spans="1:11" x14ac:dyDescent="0.25">
      <c r="A19" t="s">
        <v>1</v>
      </c>
      <c r="B19">
        <v>0.47799999999999998</v>
      </c>
      <c r="C19" s="1">
        <f>IF($B$30="+",$B19+C$18,$B19-C$18)</f>
        <v>0.46499999999999997</v>
      </c>
      <c r="D19">
        <f>$B19</f>
        <v>0.47799999999999998</v>
      </c>
      <c r="E19">
        <f t="shared" ref="E19:H25" si="0">$B19</f>
        <v>0.47799999999999998</v>
      </c>
      <c r="F19">
        <f t="shared" si="0"/>
        <v>0.47799999999999998</v>
      </c>
      <c r="G19">
        <f t="shared" si="0"/>
        <v>0.47799999999999998</v>
      </c>
      <c r="H19">
        <f t="shared" si="0"/>
        <v>0.47799999999999998</v>
      </c>
    </row>
    <row r="20" spans="1:11" x14ac:dyDescent="0.25">
      <c r="A20" t="s">
        <v>2</v>
      </c>
      <c r="B20">
        <v>100</v>
      </c>
      <c r="C20">
        <f t="shared" ref="C20:H26" si="1">$B20</f>
        <v>100</v>
      </c>
      <c r="D20" s="1">
        <f>IF($B$30="+",$B20+D$18,$B20-D$18)</f>
        <v>99.96</v>
      </c>
      <c r="E20">
        <f t="shared" si="0"/>
        <v>100</v>
      </c>
      <c r="F20">
        <f t="shared" si="0"/>
        <v>100</v>
      </c>
      <c r="G20">
        <f t="shared" si="0"/>
        <v>100</v>
      </c>
      <c r="H20">
        <f t="shared" si="0"/>
        <v>100</v>
      </c>
    </row>
    <row r="21" spans="1:11" x14ac:dyDescent="0.25">
      <c r="A21" t="s">
        <v>3</v>
      </c>
      <c r="B21">
        <v>4.9989999999999997</v>
      </c>
      <c r="C21">
        <f t="shared" si="1"/>
        <v>4.9989999999999997</v>
      </c>
      <c r="D21">
        <f t="shared" si="1"/>
        <v>4.9989999999999997</v>
      </c>
      <c r="E21" s="1">
        <f>IF($B$30="+",$B21+E$18,$B21-E$18)</f>
        <v>4.899</v>
      </c>
      <c r="F21">
        <f t="shared" si="0"/>
        <v>4.9989999999999997</v>
      </c>
      <c r="G21">
        <f t="shared" si="0"/>
        <v>4.9989999999999997</v>
      </c>
      <c r="H21">
        <f t="shared" si="0"/>
        <v>4.9989999999999997</v>
      </c>
    </row>
    <row r="22" spans="1:11" x14ac:dyDescent="0.25">
      <c r="A22" t="s">
        <v>4</v>
      </c>
      <c r="B22">
        <v>2E-3</v>
      </c>
      <c r="C22">
        <f t="shared" si="1"/>
        <v>2E-3</v>
      </c>
      <c r="D22">
        <f t="shared" si="1"/>
        <v>2E-3</v>
      </c>
      <c r="E22">
        <f t="shared" si="0"/>
        <v>2E-3</v>
      </c>
      <c r="F22" s="1">
        <f>IF($B$30="+",$B22+F$18,$B22-F$18)</f>
        <v>-1E-3</v>
      </c>
      <c r="G22">
        <f t="shared" si="0"/>
        <v>2E-3</v>
      </c>
      <c r="H22">
        <f t="shared" si="0"/>
        <v>2E-3</v>
      </c>
    </row>
    <row r="23" spans="1:11" x14ac:dyDescent="0.25">
      <c r="A23" t="s">
        <v>5</v>
      </c>
      <c r="B23">
        <v>100</v>
      </c>
      <c r="C23">
        <f t="shared" si="1"/>
        <v>100</v>
      </c>
      <c r="D23">
        <f t="shared" si="1"/>
        <v>100</v>
      </c>
      <c r="E23">
        <f t="shared" si="0"/>
        <v>100</v>
      </c>
      <c r="F23">
        <f t="shared" si="0"/>
        <v>100</v>
      </c>
      <c r="G23" s="1">
        <f>IF($B$30="+",$B23+G$18,$B23-G$18)</f>
        <v>99.96</v>
      </c>
      <c r="H23">
        <f t="shared" si="0"/>
        <v>100</v>
      </c>
    </row>
    <row r="24" spans="1:11" x14ac:dyDescent="0.25">
      <c r="A24" t="s">
        <v>6</v>
      </c>
      <c r="B24">
        <v>5.0010000000000003</v>
      </c>
      <c r="C24">
        <f t="shared" si="1"/>
        <v>5.0010000000000003</v>
      </c>
      <c r="D24">
        <f t="shared" si="1"/>
        <v>5.0010000000000003</v>
      </c>
      <c r="E24">
        <f t="shared" si="0"/>
        <v>5.0010000000000003</v>
      </c>
      <c r="F24">
        <f t="shared" si="0"/>
        <v>5.0010000000000003</v>
      </c>
      <c r="G24">
        <f t="shared" si="0"/>
        <v>5.0010000000000003</v>
      </c>
      <c r="H24" s="1">
        <f>IF($B$30="+",$B24+H$18,$B24-H$18)</f>
        <v>4.9010000000000007</v>
      </c>
    </row>
    <row r="25" spans="1:11" x14ac:dyDescent="0.25">
      <c r="A25" t="s">
        <v>13</v>
      </c>
      <c r="B25">
        <f>((B19*B20)/B21) - ((B22*B23)/B24)</f>
        <v>9.521920380876816</v>
      </c>
      <c r="C25">
        <f>((C19*C20)/C21) - ((C22*C23)/C24)</f>
        <v>9.2618683704747351</v>
      </c>
      <c r="D25">
        <f>((D19*D20)/D21) - ((D22*D23)/D24)</f>
        <v>9.5180956159238246</v>
      </c>
      <c r="E25">
        <f t="shared" ref="E25:G25" si="2">((E19*E20)/E21) - ((E22*E23)/E24)</f>
        <v>9.7171012827440624</v>
      </c>
      <c r="F25">
        <f t="shared" si="2"/>
        <v>9.5819083832763354</v>
      </c>
      <c r="G25">
        <f t="shared" si="2"/>
        <v>9.5219363776774557</v>
      </c>
      <c r="H25">
        <f>((H19*H20)/H21) - ((H22*H23)/H24)</f>
        <v>9.521104384108817</v>
      </c>
    </row>
    <row r="26" spans="1:11" x14ac:dyDescent="0.25">
      <c r="A26" t="s">
        <v>21</v>
      </c>
      <c r="C26">
        <f>IF($B$30="+",C25-$B$25,$B$25-C25)</f>
        <v>0.26005201040208092</v>
      </c>
      <c r="D26">
        <f t="shared" ref="D26:H26" si="3">IF($B$30="+",D25-$B$25,$B$25-D25)</f>
        <v>3.824764952991444E-3</v>
      </c>
      <c r="E26">
        <f t="shared" si="3"/>
        <v>-0.19518090186724635</v>
      </c>
      <c r="F26">
        <f t="shared" si="3"/>
        <v>-5.9988002399519402E-2</v>
      </c>
      <c r="G26">
        <f t="shared" si="3"/>
        <v>-1.5996800639683784E-5</v>
      </c>
      <c r="H26">
        <f t="shared" si="3"/>
        <v>8.1599676799903875E-4</v>
      </c>
    </row>
    <row r="27" spans="1:11" x14ac:dyDescent="0.25">
      <c r="A27" t="s">
        <v>14</v>
      </c>
      <c r="C27">
        <f>SQRT(SUMSQ(C26:H26))</f>
        <v>0.33066068398485032</v>
      </c>
    </row>
    <row r="30" spans="1:11" x14ac:dyDescent="0.25">
      <c r="B30" s="2" t="s">
        <v>23</v>
      </c>
    </row>
  </sheetData>
  <dataValidations count="1">
    <dataValidation type="list" allowBlank="1" showInputMessage="1" showErrorMessage="1" sqref="B30">
      <formula1>$K$17:$K$18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4" workbookViewId="0">
      <selection activeCell="G7" sqref="G7"/>
    </sheetView>
  </sheetViews>
  <sheetFormatPr defaultRowHeight="15" x14ac:dyDescent="0.25"/>
  <sheetData>
    <row r="1" spans="1:3" x14ac:dyDescent="0.25">
      <c r="A1">
        <v>1</v>
      </c>
      <c r="B1">
        <f>A1*20</f>
        <v>20</v>
      </c>
      <c r="C1">
        <f>1/A1</f>
        <v>1</v>
      </c>
    </row>
    <row r="2" spans="1:3" x14ac:dyDescent="0.25">
      <c r="A2">
        <v>2</v>
      </c>
      <c r="B2">
        <f t="shared" ref="B2:B5" si="0">A2*20</f>
        <v>40</v>
      </c>
      <c r="C2">
        <f t="shared" ref="C2:C5" si="1">1/A2</f>
        <v>0.5</v>
      </c>
    </row>
    <row r="3" spans="1:3" x14ac:dyDescent="0.25">
      <c r="A3">
        <v>3</v>
      </c>
      <c r="B3">
        <f t="shared" si="0"/>
        <v>60</v>
      </c>
      <c r="C3">
        <f t="shared" si="1"/>
        <v>0.33333333333333331</v>
      </c>
    </row>
    <row r="4" spans="1:3" x14ac:dyDescent="0.25">
      <c r="A4">
        <v>4</v>
      </c>
      <c r="B4">
        <f t="shared" si="0"/>
        <v>80</v>
      </c>
      <c r="C4">
        <f t="shared" si="1"/>
        <v>0.25</v>
      </c>
    </row>
    <row r="5" spans="1:3" x14ac:dyDescent="0.25">
      <c r="A5">
        <v>5</v>
      </c>
      <c r="B5">
        <f t="shared" si="0"/>
        <v>100</v>
      </c>
      <c r="C5">
        <f t="shared" si="1"/>
        <v>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incremento u(a)</vt:lpstr>
      <vt:lpstr>incremento 2u(a)</vt:lpstr>
      <vt:lpstr>com muita incerteza 1</vt:lpstr>
      <vt:lpstr>muita incerteza 2</vt:lpstr>
      <vt:lpstr>Folha5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Silva (2)</dc:creator>
  <cp:lastModifiedBy>Ricardo Silva (2)</cp:lastModifiedBy>
  <dcterms:created xsi:type="dcterms:W3CDTF">2018-02-26T16:14:30Z</dcterms:created>
  <dcterms:modified xsi:type="dcterms:W3CDTF">2018-02-26T17:38:34Z</dcterms:modified>
</cp:coreProperties>
</file>