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 Silva\Desktop\Trabalho\Trabalho\ConviteOrais\aulas\FCUL\2019-2020\Tecnologias de Combustão\Videos aulas\Introduction\"/>
    </mc:Choice>
  </mc:AlternateContent>
  <xr:revisionPtr revIDLastSave="0" documentId="13_ncr:1_{700E5E2D-ED5D-433D-AA40-A4E72B07E7DC}" xr6:coauthVersionLast="45" xr6:coauthVersionMax="45" xr10:uidLastSave="{00000000-0000-0000-0000-000000000000}"/>
  <bookViews>
    <workbookView xWindow="-90" yWindow="-90" windowWidth="19380" windowHeight="10380" activeTab="1" xr2:uid="{E3A15EF2-F667-4DA8-B548-B640BF40F78B}"/>
  </bookViews>
  <sheets>
    <sheet name="P#1" sheetId="1" r:id="rId1"/>
    <sheet name="P#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2" l="1"/>
  <c r="B46" i="2"/>
  <c r="D43" i="2"/>
  <c r="D41" i="2"/>
  <c r="D37" i="2"/>
  <c r="H35" i="2"/>
  <c r="C31" i="2"/>
  <c r="C17" i="2"/>
  <c r="Q15" i="2"/>
  <c r="G15" i="2"/>
  <c r="E20" i="1"/>
  <c r="B20" i="1"/>
  <c r="E19" i="1"/>
  <c r="B19" i="1"/>
  <c r="E18" i="1"/>
  <c r="B18" i="1"/>
  <c r="E17" i="1"/>
  <c r="B17" i="1"/>
  <c r="B15" i="1"/>
  <c r="B5" i="1"/>
  <c r="A1" i="1"/>
</calcChain>
</file>

<file path=xl/sharedStrings.xml><?xml version="1.0" encoding="utf-8"?>
<sst xmlns="http://schemas.openxmlformats.org/spreadsheetml/2006/main" count="91" uniqueCount="48">
  <si>
    <t>N2</t>
  </si>
  <si>
    <t>O2</t>
  </si>
  <si>
    <t>a)</t>
  </si>
  <si>
    <t>(A/F)s</t>
  </si>
  <si>
    <t>relação mássica ar/combustível estequiométrico</t>
  </si>
  <si>
    <t>número mol total produtos</t>
  </si>
  <si>
    <t>[CO2]</t>
  </si>
  <si>
    <t>%</t>
  </si>
  <si>
    <t>[H2O]</t>
  </si>
  <si>
    <t>Ar</t>
  </si>
  <si>
    <t>[N2]</t>
  </si>
  <si>
    <t>[O2]</t>
  </si>
  <si>
    <t>b)</t>
  </si>
  <si>
    <t>17.2 kg ar</t>
  </si>
  <si>
    <t>1 kg fuel</t>
  </si>
  <si>
    <t>18.2 kg produtos</t>
  </si>
  <si>
    <t>conservação massa</t>
  </si>
  <si>
    <t>C</t>
  </si>
  <si>
    <t>H</t>
  </si>
  <si>
    <t>+</t>
  </si>
  <si>
    <t>®</t>
  </si>
  <si>
    <t>(O2</t>
  </si>
  <si>
    <t>N2)</t>
  </si>
  <si>
    <t>CO2</t>
  </si>
  <si>
    <t>H2O</t>
  </si>
  <si>
    <t>???</t>
  </si>
  <si>
    <t>l</t>
  </si>
  <si>
    <t>(A/F)/(A/F)s</t>
  </si>
  <si>
    <t>1º determinar (A/F)s, relação mássica ar/combustível estequiométrica</t>
  </si>
  <si>
    <t>acerto equação</t>
  </si>
  <si>
    <t>15.6 kg ar</t>
  </si>
  <si>
    <t>16.6 kg produtos</t>
  </si>
  <si>
    <t>a</t>
  </si>
  <si>
    <t>b</t>
  </si>
  <si>
    <t>c</t>
  </si>
  <si>
    <t>2º determinar (A/F)real</t>
  </si>
  <si>
    <t>numero de moles CO2/ numero models totais secos</t>
  </si>
  <si>
    <t>=</t>
  </si>
  <si>
    <t>n total seco*</t>
  </si>
  <si>
    <t>n total seco</t>
  </si>
  <si>
    <t>Balanço ao O</t>
  </si>
  <si>
    <t>A/F</t>
  </si>
  <si>
    <t>excesso de ar</t>
  </si>
  <si>
    <t>e</t>
  </si>
  <si>
    <t>coeficiente de excesso de ar</t>
  </si>
  <si>
    <t>f</t>
  </si>
  <si>
    <r>
      <t>1/</t>
    </r>
    <r>
      <rPr>
        <sz val="11"/>
        <color theme="1"/>
        <rFont val="Symbol"/>
        <family val="1"/>
        <charset val="2"/>
      </rPr>
      <t>l</t>
    </r>
  </si>
  <si>
    <t>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</si>
</sst>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3" fillId="0" borderId="0" xfId="0" applyFont="1"/>
    <xf numFmtId="9" fontId="0" fillId="0" borderId="0" xfId="0" applyNumberFormat="1"/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Produtos</a:t>
            </a:r>
            <a:r>
              <a:rPr lang="pt-PT" baseline="0"/>
              <a:t> da Combustão (%)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'P#1'!$D$17:$D$20</c:f>
              <c:strCache>
                <c:ptCount val="4"/>
                <c:pt idx="0">
                  <c:v>[CO2]</c:v>
                </c:pt>
                <c:pt idx="1">
                  <c:v>[H2O]</c:v>
                </c:pt>
                <c:pt idx="2">
                  <c:v>[N2]</c:v>
                </c:pt>
                <c:pt idx="3">
                  <c:v>[O2]</c:v>
                </c:pt>
              </c:strCache>
            </c:strRef>
          </c:cat>
          <c:val>
            <c:numRef>
              <c:f>'P#1'!$E$17:$E$20</c:f>
              <c:numCache>
                <c:formatCode>0.0</c:formatCode>
                <c:ptCount val="4"/>
                <c:pt idx="0">
                  <c:v>8.3696016069635082</c:v>
                </c:pt>
                <c:pt idx="1">
                  <c:v>16.739203213927016</c:v>
                </c:pt>
                <c:pt idx="2">
                  <c:v>72.380314697020424</c:v>
                </c:pt>
                <c:pt idx="3">
                  <c:v>2.5108804820890525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6-4A79-A61A-D23054CF2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5</xdr:row>
      <xdr:rowOff>177800</xdr:rowOff>
    </xdr:from>
    <xdr:to>
      <xdr:col>6</xdr:col>
      <xdr:colOff>450850</xdr:colOff>
      <xdr:row>10</xdr:row>
      <xdr:rowOff>146050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C21375-762D-4A89-A175-555574E010F9}"/>
            </a:ext>
          </a:extLst>
        </xdr:cNvPr>
        <xdr:cNvSpPr/>
      </xdr:nvSpPr>
      <xdr:spPr>
        <a:xfrm>
          <a:off x="2095500" y="1114425"/>
          <a:ext cx="2012950" cy="904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22225</xdr:colOff>
      <xdr:row>6</xdr:row>
      <xdr:rowOff>155575</xdr:rowOff>
    </xdr:from>
    <xdr:to>
      <xdr:col>3</xdr:col>
      <xdr:colOff>250825</xdr:colOff>
      <xdr:row>6</xdr:row>
      <xdr:rowOff>155575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555CF5F-548B-45E8-8245-32BBA0F8D260}"/>
            </a:ext>
          </a:extLst>
        </xdr:cNvPr>
        <xdr:cNvCxnSpPr/>
      </xdr:nvCxnSpPr>
      <xdr:spPr>
        <a:xfrm>
          <a:off x="631825" y="1279525"/>
          <a:ext cx="14478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9</xdr:row>
      <xdr:rowOff>142875</xdr:rowOff>
    </xdr:from>
    <xdr:to>
      <xdr:col>3</xdr:col>
      <xdr:colOff>269875</xdr:colOff>
      <xdr:row>9</xdr:row>
      <xdr:rowOff>165100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AEF0999-0662-4D64-B46B-A159B2C9C4D0}"/>
            </a:ext>
          </a:extLst>
        </xdr:cNvPr>
        <xdr:cNvCxnSpPr/>
      </xdr:nvCxnSpPr>
      <xdr:spPr>
        <a:xfrm>
          <a:off x="1819275" y="1828800"/>
          <a:ext cx="279400" cy="22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460375</xdr:colOff>
      <xdr:row>8</xdr:row>
      <xdr:rowOff>3175</xdr:rowOff>
    </xdr:from>
    <xdr:to>
      <xdr:col>9</xdr:col>
      <xdr:colOff>79375</xdr:colOff>
      <xdr:row>8</xdr:row>
      <xdr:rowOff>3175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B27B521F-7268-47EA-89F1-5F1A949F18AE}"/>
            </a:ext>
          </a:extLst>
        </xdr:cNvPr>
        <xdr:cNvCxnSpPr/>
      </xdr:nvCxnSpPr>
      <xdr:spPr>
        <a:xfrm>
          <a:off x="4117975" y="1501775"/>
          <a:ext cx="14478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471487</xdr:colOff>
      <xdr:row>12</xdr:row>
      <xdr:rowOff>144462</xdr:rowOff>
    </xdr:from>
    <xdr:to>
      <xdr:col>13</xdr:col>
      <xdr:colOff>166687</xdr:colOff>
      <xdr:row>27</xdr:row>
      <xdr:rowOff>77787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6B06409-ABD0-499D-8C96-557E62657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17</xdr:row>
      <xdr:rowOff>177800</xdr:rowOff>
    </xdr:from>
    <xdr:to>
      <xdr:col>6</xdr:col>
      <xdr:colOff>450850</xdr:colOff>
      <xdr:row>22</xdr:row>
      <xdr:rowOff>146050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6A03636-47BD-4DC6-B520-1BBB3E37CF84}"/>
            </a:ext>
          </a:extLst>
        </xdr:cNvPr>
        <xdr:cNvSpPr/>
      </xdr:nvSpPr>
      <xdr:spPr>
        <a:xfrm>
          <a:off x="2095500" y="1114425"/>
          <a:ext cx="2012950" cy="904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22225</xdr:colOff>
      <xdr:row>18</xdr:row>
      <xdr:rowOff>155575</xdr:rowOff>
    </xdr:from>
    <xdr:to>
      <xdr:col>3</xdr:col>
      <xdr:colOff>250825</xdr:colOff>
      <xdr:row>18</xdr:row>
      <xdr:rowOff>155575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B2F63D3-6554-41B1-8C7F-EE5F382DBD1F}"/>
            </a:ext>
          </a:extLst>
        </xdr:cNvPr>
        <xdr:cNvCxnSpPr/>
      </xdr:nvCxnSpPr>
      <xdr:spPr>
        <a:xfrm>
          <a:off x="631825" y="1279525"/>
          <a:ext cx="14478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21</xdr:row>
      <xdr:rowOff>142875</xdr:rowOff>
    </xdr:from>
    <xdr:to>
      <xdr:col>3</xdr:col>
      <xdr:colOff>269875</xdr:colOff>
      <xdr:row>21</xdr:row>
      <xdr:rowOff>165100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059092A-D430-4A39-AEE3-D5CB87EDCAEF}"/>
            </a:ext>
          </a:extLst>
        </xdr:cNvPr>
        <xdr:cNvCxnSpPr/>
      </xdr:nvCxnSpPr>
      <xdr:spPr>
        <a:xfrm>
          <a:off x="1819275" y="1828800"/>
          <a:ext cx="279400" cy="22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460375</xdr:colOff>
      <xdr:row>20</xdr:row>
      <xdr:rowOff>3175</xdr:rowOff>
    </xdr:from>
    <xdr:to>
      <xdr:col>9</xdr:col>
      <xdr:colOff>79375</xdr:colOff>
      <xdr:row>20</xdr:row>
      <xdr:rowOff>3175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C39EA84-1559-409B-B12C-E67ACDB47668}"/>
            </a:ext>
          </a:extLst>
        </xdr:cNvPr>
        <xdr:cNvCxnSpPr/>
      </xdr:nvCxnSpPr>
      <xdr:spPr>
        <a:xfrm>
          <a:off x="4117975" y="1501775"/>
          <a:ext cx="14478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01CD-1751-4D54-B7EB-88DB1FADA335}">
  <dimension ref="A1:K20"/>
  <sheetViews>
    <sheetView workbookViewId="0">
      <selection activeCell="B7" sqref="B7:L11"/>
    </sheetView>
  </sheetViews>
  <sheetFormatPr defaultRowHeight="14.75" x14ac:dyDescent="0.75"/>
  <sheetData>
    <row r="1" spans="1:11" x14ac:dyDescent="0.75">
      <c r="A1">
        <f>C1/C2</f>
        <v>3.7619047619047619</v>
      </c>
      <c r="C1">
        <v>79</v>
      </c>
      <c r="D1" t="s">
        <v>0</v>
      </c>
      <c r="E1" t="s">
        <v>9</v>
      </c>
    </row>
    <row r="2" spans="1:11" x14ac:dyDescent="0.75">
      <c r="C2">
        <v>21</v>
      </c>
      <c r="D2" t="s">
        <v>1</v>
      </c>
    </row>
    <row r="5" spans="1:11" x14ac:dyDescent="0.75">
      <c r="A5" t="s">
        <v>2</v>
      </c>
      <c r="B5">
        <f>2*(2*16+7.52*14)/16</f>
        <v>17.16</v>
      </c>
      <c r="C5" t="s">
        <v>3</v>
      </c>
      <c r="D5" t="s">
        <v>4</v>
      </c>
    </row>
    <row r="7" spans="1:11" x14ac:dyDescent="0.75">
      <c r="B7" t="s">
        <v>13</v>
      </c>
    </row>
    <row r="8" spans="1:11" x14ac:dyDescent="0.75">
      <c r="H8" t="s">
        <v>15</v>
      </c>
      <c r="K8" t="s">
        <v>16</v>
      </c>
    </row>
    <row r="10" spans="1:11" x14ac:dyDescent="0.75">
      <c r="C10" t="s">
        <v>14</v>
      </c>
    </row>
    <row r="15" spans="1:11" x14ac:dyDescent="0.75">
      <c r="A15" t="s">
        <v>12</v>
      </c>
      <c r="B15">
        <f>1+2+7.52*1.15+2*0.15</f>
        <v>11.948</v>
      </c>
      <c r="D15" t="s">
        <v>5</v>
      </c>
    </row>
    <row r="17" spans="2:6" x14ac:dyDescent="0.75">
      <c r="B17">
        <f>1/B15</f>
        <v>8.3696016069635087E-2</v>
      </c>
      <c r="D17" t="s">
        <v>6</v>
      </c>
      <c r="E17" s="1">
        <f>B17*100</f>
        <v>8.3696016069635082</v>
      </c>
      <c r="F17" t="s">
        <v>7</v>
      </c>
    </row>
    <row r="18" spans="2:6" x14ac:dyDescent="0.75">
      <c r="B18">
        <f>2/B15</f>
        <v>0.16739203213927017</v>
      </c>
      <c r="D18" t="s">
        <v>8</v>
      </c>
      <c r="E18" s="1">
        <f>B18*100</f>
        <v>16.739203213927016</v>
      </c>
      <c r="F18" t="s">
        <v>7</v>
      </c>
    </row>
    <row r="19" spans="2:6" x14ac:dyDescent="0.75">
      <c r="B19">
        <f>1.15*7.52/B15</f>
        <v>0.7238031469702042</v>
      </c>
      <c r="D19" t="s">
        <v>10</v>
      </c>
      <c r="E19" s="1">
        <f>B19*100</f>
        <v>72.380314697020424</v>
      </c>
      <c r="F19" t="s">
        <v>7</v>
      </c>
    </row>
    <row r="20" spans="2:6" x14ac:dyDescent="0.75">
      <c r="B20">
        <f>0.15*2/B15</f>
        <v>2.5108804820890524E-2</v>
      </c>
      <c r="D20" t="s">
        <v>11</v>
      </c>
      <c r="E20" s="1">
        <f>B20*100</f>
        <v>2.5108804820890525</v>
      </c>
      <c r="F20" t="s">
        <v>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79E1-D884-4921-95D5-A4B5100613F4}">
  <dimension ref="A1:S47"/>
  <sheetViews>
    <sheetView tabSelected="1" topLeftCell="A26" workbookViewId="0">
      <selection activeCell="I46" sqref="I46"/>
    </sheetView>
  </sheetViews>
  <sheetFormatPr defaultRowHeight="14.75" x14ac:dyDescent="0.75"/>
  <cols>
    <col min="2" max="2" width="12.76953125" customWidth="1"/>
  </cols>
  <sheetData>
    <row r="1" spans="1:19" x14ac:dyDescent="0.75">
      <c r="A1" t="s">
        <v>17</v>
      </c>
      <c r="B1">
        <v>3</v>
      </c>
      <c r="C1" t="s">
        <v>18</v>
      </c>
      <c r="D1">
        <v>8</v>
      </c>
      <c r="E1" t="s">
        <v>19</v>
      </c>
      <c r="F1" t="s">
        <v>32</v>
      </c>
      <c r="G1" t="s">
        <v>21</v>
      </c>
      <c r="H1" t="s">
        <v>19</v>
      </c>
      <c r="I1">
        <v>3.76</v>
      </c>
      <c r="J1" t="s">
        <v>22</v>
      </c>
      <c r="K1" s="2" t="s">
        <v>20</v>
      </c>
      <c r="L1">
        <v>3</v>
      </c>
      <c r="M1" t="s">
        <v>23</v>
      </c>
      <c r="N1">
        <v>4</v>
      </c>
      <c r="O1" t="s">
        <v>24</v>
      </c>
      <c r="P1" t="s">
        <v>33</v>
      </c>
      <c r="Q1" t="s">
        <v>0</v>
      </c>
      <c r="R1" t="s">
        <v>34</v>
      </c>
      <c r="S1" t="s">
        <v>1</v>
      </c>
    </row>
    <row r="4" spans="1:19" x14ac:dyDescent="0.75">
      <c r="A4" t="s">
        <v>6</v>
      </c>
      <c r="B4" s="3">
        <v>0.124</v>
      </c>
    </row>
    <row r="5" spans="1:19" x14ac:dyDescent="0.75">
      <c r="A5" t="s">
        <v>11</v>
      </c>
      <c r="B5" s="3">
        <v>0.02</v>
      </c>
    </row>
    <row r="6" spans="1:19" x14ac:dyDescent="0.75">
      <c r="A6" t="s">
        <v>10</v>
      </c>
      <c r="B6" s="4">
        <v>0.85599999999999998</v>
      </c>
    </row>
    <row r="7" spans="1:19" x14ac:dyDescent="0.75">
      <c r="A7" t="s">
        <v>8</v>
      </c>
      <c r="B7" t="s">
        <v>25</v>
      </c>
    </row>
    <row r="9" spans="1:19" x14ac:dyDescent="0.75">
      <c r="A9" t="s">
        <v>2</v>
      </c>
      <c r="B9" s="5" t="s">
        <v>43</v>
      </c>
      <c r="C9" t="s">
        <v>42</v>
      </c>
    </row>
    <row r="10" spans="1:19" x14ac:dyDescent="0.75">
      <c r="A10" t="s">
        <v>12</v>
      </c>
      <c r="B10" s="2" t="s">
        <v>26</v>
      </c>
      <c r="C10" t="s">
        <v>37</v>
      </c>
      <c r="D10" t="s">
        <v>27</v>
      </c>
      <c r="F10" t="s">
        <v>44</v>
      </c>
    </row>
    <row r="11" spans="1:19" x14ac:dyDescent="0.75">
      <c r="A11" t="s">
        <v>47</v>
      </c>
      <c r="B11" s="2" t="s">
        <v>45</v>
      </c>
      <c r="C11" t="s">
        <v>46</v>
      </c>
    </row>
    <row r="13" spans="1:19" x14ac:dyDescent="0.75">
      <c r="A13" s="5" t="s">
        <v>28</v>
      </c>
    </row>
    <row r="14" spans="1:19" x14ac:dyDescent="0.75">
      <c r="B14" t="s">
        <v>29</v>
      </c>
    </row>
    <row r="15" spans="1:19" x14ac:dyDescent="0.75">
      <c r="B15" t="s">
        <v>17</v>
      </c>
      <c r="C15">
        <v>3</v>
      </c>
      <c r="D15" t="s">
        <v>18</v>
      </c>
      <c r="E15">
        <v>8</v>
      </c>
      <c r="F15" t="s">
        <v>19</v>
      </c>
      <c r="G15">
        <f>M15+O15/2</f>
        <v>5</v>
      </c>
      <c r="H15" t="s">
        <v>21</v>
      </c>
      <c r="I15" t="s">
        <v>19</v>
      </c>
      <c r="J15">
        <v>3.76</v>
      </c>
      <c r="K15" t="s">
        <v>22</v>
      </c>
      <c r="L15" s="2" t="s">
        <v>20</v>
      </c>
      <c r="M15">
        <v>3</v>
      </c>
      <c r="N15" t="s">
        <v>23</v>
      </c>
      <c r="O15">
        <v>4</v>
      </c>
      <c r="P15" t="s">
        <v>24</v>
      </c>
      <c r="Q15">
        <f>5*3.76</f>
        <v>18.799999999999997</v>
      </c>
      <c r="R15" t="s">
        <v>0</v>
      </c>
    </row>
    <row r="17" spans="1:11" x14ac:dyDescent="0.75">
      <c r="B17" t="s">
        <v>3</v>
      </c>
      <c r="C17">
        <f>G15*(2*16+3.76*2*14)/(3*12+8*1)</f>
        <v>15.6</v>
      </c>
    </row>
    <row r="19" spans="1:11" x14ac:dyDescent="0.75">
      <c r="B19" t="s">
        <v>30</v>
      </c>
    </row>
    <row r="20" spans="1:11" x14ac:dyDescent="0.75">
      <c r="H20" t="s">
        <v>31</v>
      </c>
      <c r="K20" t="s">
        <v>16</v>
      </c>
    </row>
    <row r="22" spans="1:11" x14ac:dyDescent="0.75">
      <c r="C22" t="s">
        <v>14</v>
      </c>
    </row>
    <row r="25" spans="1:11" x14ac:dyDescent="0.75">
      <c r="A25" s="5" t="s">
        <v>35</v>
      </c>
    </row>
    <row r="27" spans="1:11" x14ac:dyDescent="0.75">
      <c r="B27" t="s">
        <v>6</v>
      </c>
      <c r="C27" s="3">
        <v>0.124</v>
      </c>
      <c r="E27" t="s">
        <v>36</v>
      </c>
    </row>
    <row r="29" spans="1:11" x14ac:dyDescent="0.75">
      <c r="B29">
        <v>3</v>
      </c>
      <c r="C29" t="s">
        <v>37</v>
      </c>
      <c r="D29" t="s">
        <v>38</v>
      </c>
      <c r="F29">
        <v>0.12</v>
      </c>
    </row>
    <row r="31" spans="1:11" x14ac:dyDescent="0.75">
      <c r="B31" t="s">
        <v>39</v>
      </c>
      <c r="C31">
        <f>B29/F29</f>
        <v>25</v>
      </c>
    </row>
    <row r="33" spans="1:8" x14ac:dyDescent="0.75">
      <c r="B33" t="s">
        <v>11</v>
      </c>
      <c r="C33" s="3">
        <v>0.02</v>
      </c>
    </row>
    <row r="35" spans="1:8" x14ac:dyDescent="0.75">
      <c r="B35" t="s">
        <v>34</v>
      </c>
      <c r="C35" t="s">
        <v>37</v>
      </c>
      <c r="D35" t="s">
        <v>38</v>
      </c>
      <c r="F35">
        <v>0.02</v>
      </c>
      <c r="G35" t="s">
        <v>37</v>
      </c>
      <c r="H35">
        <f>F35*C31</f>
        <v>0.5</v>
      </c>
    </row>
    <row r="37" spans="1:8" x14ac:dyDescent="0.75">
      <c r="B37" t="s">
        <v>34</v>
      </c>
      <c r="C37" t="s">
        <v>37</v>
      </c>
      <c r="D37">
        <f>H35</f>
        <v>0.5</v>
      </c>
    </row>
    <row r="39" spans="1:8" x14ac:dyDescent="0.75">
      <c r="B39" t="s">
        <v>40</v>
      </c>
    </row>
    <row r="41" spans="1:8" x14ac:dyDescent="0.75">
      <c r="B41" t="s">
        <v>32</v>
      </c>
      <c r="C41" t="s">
        <v>37</v>
      </c>
      <c r="D41">
        <f>L1+N1/2+D37</f>
        <v>5.5</v>
      </c>
    </row>
    <row r="43" spans="1:8" x14ac:dyDescent="0.75">
      <c r="B43" t="s">
        <v>41</v>
      </c>
      <c r="C43" t="s">
        <v>37</v>
      </c>
      <c r="D43">
        <f>D41*(2*16+3.76*2*14)/(3*12+8*1)</f>
        <v>17.16</v>
      </c>
    </row>
    <row r="45" spans="1:8" x14ac:dyDescent="0.75">
      <c r="A45" t="s">
        <v>2</v>
      </c>
      <c r="B45" t="s">
        <v>42</v>
      </c>
      <c r="C45" t="s">
        <v>43</v>
      </c>
      <c r="D45" t="s">
        <v>37</v>
      </c>
      <c r="E45" s="3">
        <v>0.1</v>
      </c>
    </row>
    <row r="46" spans="1:8" x14ac:dyDescent="0.75">
      <c r="A46" t="s">
        <v>12</v>
      </c>
      <c r="B46">
        <f>D43/C17</f>
        <v>1.1000000000000001</v>
      </c>
    </row>
    <row r="47" spans="1:8" x14ac:dyDescent="0.75">
      <c r="A47" t="s">
        <v>47</v>
      </c>
      <c r="B47">
        <f>1/B46</f>
        <v>0.90909090909090906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P#1</vt:lpstr>
      <vt:lpstr>P#2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Silva</dc:creator>
  <cp:lastModifiedBy>Carla Silva</cp:lastModifiedBy>
  <dcterms:created xsi:type="dcterms:W3CDTF">2020-03-30T15:12:02Z</dcterms:created>
  <dcterms:modified xsi:type="dcterms:W3CDTF">2020-03-30T18:38:56Z</dcterms:modified>
</cp:coreProperties>
</file>