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369D4065-149E-4778-B92C-8967ABEEBF99}" xr6:coauthVersionLast="36" xr6:coauthVersionMax="36" xr10:uidLastSave="{00000000-0000-0000-0000-000000000000}"/>
  <bookViews>
    <workbookView xWindow="0" yWindow="0" windowWidth="28800" windowHeight="12900" xr2:uid="{00000000-000D-0000-FFFF-FFFF00000000}"/>
  </bookViews>
  <sheets>
    <sheet name="Exercício 0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4" i="3" l="1"/>
  <c r="Q24" i="3"/>
  <c r="M24" i="3"/>
  <c r="H28" i="3"/>
  <c r="H27" i="3"/>
  <c r="H25" i="3"/>
  <c r="H24" i="3"/>
  <c r="K12" i="3"/>
  <c r="K13" i="3"/>
  <c r="K20" i="3"/>
  <c r="K21" i="3" s="1"/>
  <c r="N21" i="3" s="1"/>
  <c r="K19" i="3"/>
  <c r="G20" i="3"/>
  <c r="G19" i="3"/>
  <c r="I19" i="3" s="1"/>
  <c r="G18" i="3"/>
  <c r="I18" i="3" s="1"/>
  <c r="I20" i="3"/>
  <c r="I13" i="3"/>
  <c r="I14" i="3"/>
  <c r="I12" i="3"/>
  <c r="G14" i="3"/>
  <c r="G13" i="3"/>
  <c r="G12" i="3"/>
  <c r="K18" i="3"/>
  <c r="K14" i="3"/>
  <c r="K15" i="3" l="1"/>
  <c r="N15" i="3" s="1"/>
</calcChain>
</file>

<file path=xl/sharedStrings.xml><?xml version="1.0" encoding="utf-8"?>
<sst xmlns="http://schemas.openxmlformats.org/spreadsheetml/2006/main" count="60" uniqueCount="32">
  <si>
    <t>Tempos de retenção de capsacina e PAVA em condições cromatográficas A:</t>
  </si>
  <si>
    <t>GC-MS</t>
  </si>
  <si>
    <t>Capsaicina</t>
  </si>
  <si>
    <t>(min)</t>
  </si>
  <si>
    <t>PAVA</t>
  </si>
  <si>
    <t>Dia</t>
  </si>
  <si>
    <t>Validação</t>
  </si>
  <si>
    <t>Rotina</t>
  </si>
  <si>
    <t>B</t>
  </si>
  <si>
    <t>Pico B1</t>
  </si>
  <si>
    <t>Amostra</t>
  </si>
  <si>
    <t>Padrão</t>
  </si>
  <si>
    <t>Sr 1</t>
  </si>
  <si>
    <t>Sr 2</t>
  </si>
  <si>
    <t>Sr 3</t>
  </si>
  <si>
    <t>Str(r)</t>
  </si>
  <si>
    <t>n1</t>
  </si>
  <si>
    <t>n2</t>
  </si>
  <si>
    <t>n3</t>
  </si>
  <si>
    <t>n1-1</t>
  </si>
  <si>
    <t>n2-1</t>
  </si>
  <si>
    <t>n3-1</t>
  </si>
  <si>
    <t>Str(r) / tr</t>
  </si>
  <si>
    <t>tr PAVA - tr CAP</t>
  </si>
  <si>
    <t>t*Raiz(Str(r)^2+Str(r)^2)</t>
  </si>
  <si>
    <t>OK</t>
  </si>
  <si>
    <t>tr CAP - tr SAMP</t>
  </si>
  <si>
    <t xml:space="preserve">t*Raiz(2)Str(r) </t>
  </si>
  <si>
    <t>NÃO IDENTIFICADO</t>
  </si>
  <si>
    <t>Dia 1</t>
  </si>
  <si>
    <t>Dia 2</t>
  </si>
  <si>
    <t>Dia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</si>
</sst>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0" borderId="1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10" fontId="0" fillId="0" borderId="0" xfId="1" applyNumberFormat="1" applyFont="1"/>
    <xf numFmtId="0" fontId="0" fillId="3" borderId="0" xfId="0" applyFill="1"/>
    <xf numFmtId="0" fontId="0" fillId="4" borderId="0" xfId="0" applyFill="1"/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U36"/>
  <sheetViews>
    <sheetView tabSelected="1" workbookViewId="0">
      <selection activeCell="M20" sqref="M20"/>
    </sheetView>
  </sheetViews>
  <sheetFormatPr defaultRowHeight="14.4" x14ac:dyDescent="0.3"/>
  <cols>
    <col min="4" max="4" width="10.33203125" bestFit="1" customWidth="1"/>
    <col min="7" max="7" width="11.44140625" customWidth="1"/>
    <col min="8" max="8" width="10.33203125" customWidth="1"/>
    <col min="9" max="9" width="10.33203125" bestFit="1" customWidth="1"/>
    <col min="11" max="11" width="10.6640625" bestFit="1" customWidth="1"/>
  </cols>
  <sheetData>
    <row r="2" spans="2:15" x14ac:dyDescent="0.3">
      <c r="B2" s="1" t="s">
        <v>0</v>
      </c>
    </row>
    <row r="3" spans="2:15" x14ac:dyDescent="0.3">
      <c r="B3" t="s">
        <v>1</v>
      </c>
    </row>
    <row r="5" spans="2:15" x14ac:dyDescent="0.3">
      <c r="B5" s="8" t="s">
        <v>6</v>
      </c>
      <c r="C5" s="10"/>
      <c r="D5" s="11"/>
      <c r="F5" s="8" t="s">
        <v>7</v>
      </c>
      <c r="G5" s="10"/>
      <c r="H5" s="11"/>
    </row>
    <row r="6" spans="2:15" x14ac:dyDescent="0.3">
      <c r="C6" s="4" t="s">
        <v>4</v>
      </c>
      <c r="D6" s="4" t="s">
        <v>2</v>
      </c>
      <c r="G6" s="14" t="s">
        <v>10</v>
      </c>
      <c r="H6" s="14" t="s">
        <v>11</v>
      </c>
    </row>
    <row r="7" spans="2:15" x14ac:dyDescent="0.3">
      <c r="B7" s="5" t="s">
        <v>5</v>
      </c>
      <c r="C7" s="3" t="s">
        <v>3</v>
      </c>
      <c r="D7" s="3" t="s">
        <v>3</v>
      </c>
      <c r="G7" s="9" t="s">
        <v>9</v>
      </c>
      <c r="H7" s="9" t="s">
        <v>2</v>
      </c>
    </row>
    <row r="8" spans="2:15" x14ac:dyDescent="0.3">
      <c r="B8" s="2">
        <v>1</v>
      </c>
      <c r="C8" s="7">
        <v>17.786999999999999</v>
      </c>
      <c r="D8" s="7">
        <v>17.986000000000001</v>
      </c>
      <c r="F8" s="13" t="s">
        <v>5</v>
      </c>
      <c r="G8" s="3" t="s">
        <v>3</v>
      </c>
      <c r="H8" s="3" t="s">
        <v>3</v>
      </c>
    </row>
    <row r="9" spans="2:15" x14ac:dyDescent="0.3">
      <c r="C9" s="7">
        <v>17.794</v>
      </c>
      <c r="D9" s="7">
        <v>17.994</v>
      </c>
      <c r="F9" s="5" t="s">
        <v>8</v>
      </c>
      <c r="G9" s="7">
        <v>18.491</v>
      </c>
      <c r="H9" s="12">
        <v>17.95</v>
      </c>
    </row>
    <row r="10" spans="2:15" x14ac:dyDescent="0.3">
      <c r="C10" s="7">
        <v>17.797000000000001</v>
      </c>
      <c r="D10" s="7">
        <v>17.997</v>
      </c>
      <c r="F10" s="6"/>
      <c r="G10" s="6"/>
    </row>
    <row r="11" spans="2:15" x14ac:dyDescent="0.3">
      <c r="C11" s="7">
        <v>17.82</v>
      </c>
      <c r="D11" s="7">
        <v>18.02</v>
      </c>
      <c r="F11" s="6" t="s">
        <v>4</v>
      </c>
      <c r="G11" s="6"/>
    </row>
    <row r="12" spans="2:15" x14ac:dyDescent="0.3">
      <c r="C12" s="7">
        <v>17.835000000000001</v>
      </c>
      <c r="D12" s="7">
        <v>18.036000000000001</v>
      </c>
      <c r="F12" t="s">
        <v>16</v>
      </c>
      <c r="G12">
        <f>COUNT(C8:C15)</f>
        <v>8</v>
      </c>
      <c r="H12" t="s">
        <v>19</v>
      </c>
      <c r="I12">
        <f>G12-1</f>
        <v>7</v>
      </c>
      <c r="J12" s="6" t="s">
        <v>12</v>
      </c>
      <c r="K12" s="6">
        <f>STDEVA(C8:C15)</f>
        <v>2.1837058933316989E-2</v>
      </c>
    </row>
    <row r="13" spans="2:15" x14ac:dyDescent="0.3">
      <c r="C13" s="7">
        <v>17.776</v>
      </c>
      <c r="D13" s="7">
        <v>17.975000000000001</v>
      </c>
      <c r="F13" t="s">
        <v>17</v>
      </c>
      <c r="G13">
        <f>COUNT(C16:C21)</f>
        <v>6</v>
      </c>
      <c r="H13" t="s">
        <v>20</v>
      </c>
      <c r="I13">
        <f t="shared" ref="I13:I14" si="0">G13-1</f>
        <v>5</v>
      </c>
      <c r="J13" s="6" t="s">
        <v>13</v>
      </c>
      <c r="K13" s="6">
        <f>STDEVA(C16:C21)</f>
        <v>1.5131644546006373E-2</v>
      </c>
    </row>
    <row r="14" spans="2:15" x14ac:dyDescent="0.3">
      <c r="C14" s="7">
        <v>17.814</v>
      </c>
      <c r="D14" s="7">
        <v>18.015000000000001</v>
      </c>
      <c r="F14" t="s">
        <v>18</v>
      </c>
      <c r="G14">
        <f>COUNT(C22:C36)</f>
        <v>15</v>
      </c>
      <c r="H14" t="s">
        <v>21</v>
      </c>
      <c r="I14">
        <f t="shared" si="0"/>
        <v>14</v>
      </c>
      <c r="J14" s="6" t="s">
        <v>14</v>
      </c>
      <c r="K14">
        <f>STDEVA(C22:C36)</f>
        <v>1.5265273382045077E-2</v>
      </c>
      <c r="M14" s="6" t="s">
        <v>4</v>
      </c>
    </row>
    <row r="15" spans="2:15" x14ac:dyDescent="0.3">
      <c r="C15" s="7">
        <v>17.773</v>
      </c>
      <c r="D15" s="7">
        <v>17.972000000000001</v>
      </c>
      <c r="J15" s="6" t="s">
        <v>15</v>
      </c>
      <c r="K15">
        <f>SQRT((I12*K12*K12+I13*K13*K13+I14*K14*K14)/(I12+I13+I14))</f>
        <v>1.7259594136120323E-2</v>
      </c>
      <c r="M15" t="s">
        <v>22</v>
      </c>
      <c r="N15" s="15">
        <f>K15/AVERAGE(C8:C36)</f>
        <v>9.7069882484672237E-4</v>
      </c>
      <c r="O15" t="s">
        <v>25</v>
      </c>
    </row>
    <row r="16" spans="2:15" x14ac:dyDescent="0.3">
      <c r="B16" s="2">
        <v>2</v>
      </c>
      <c r="C16" s="7">
        <v>17.702999999999999</v>
      </c>
      <c r="D16" s="7">
        <v>17.902999999999999</v>
      </c>
    </row>
    <row r="17" spans="2:21" x14ac:dyDescent="0.3">
      <c r="C17" s="7">
        <v>17.696000000000002</v>
      </c>
      <c r="D17" s="7">
        <v>17.896000000000001</v>
      </c>
      <c r="F17" s="6" t="s">
        <v>2</v>
      </c>
    </row>
    <row r="18" spans="2:21" x14ac:dyDescent="0.3">
      <c r="C18" s="7">
        <v>17.689</v>
      </c>
      <c r="D18" s="7">
        <v>17.888999999999999</v>
      </c>
      <c r="F18" t="s">
        <v>16</v>
      </c>
      <c r="G18">
        <f>COUNT(D8:D15)</f>
        <v>8</v>
      </c>
      <c r="H18" t="s">
        <v>19</v>
      </c>
      <c r="I18">
        <f>G18-1</f>
        <v>7</v>
      </c>
      <c r="J18" s="6" t="s">
        <v>12</v>
      </c>
      <c r="K18" s="6">
        <f>STDEVA(D8:D15)</f>
        <v>2.2576457396399033E-2</v>
      </c>
    </row>
    <row r="19" spans="2:21" x14ac:dyDescent="0.3">
      <c r="C19" s="7">
        <v>17.731000000000002</v>
      </c>
      <c r="D19" s="7">
        <v>17.931999999999999</v>
      </c>
      <c r="F19" t="s">
        <v>17</v>
      </c>
      <c r="G19">
        <f>COUNT(D16:D21)</f>
        <v>6</v>
      </c>
      <c r="H19" t="s">
        <v>20</v>
      </c>
      <c r="I19">
        <f t="shared" ref="I19:I20" si="1">G19-1</f>
        <v>5</v>
      </c>
      <c r="J19" s="6" t="s">
        <v>13</v>
      </c>
      <c r="K19" s="6">
        <f>STDEVA(D16:D21)</f>
        <v>1.5479018056711254E-2</v>
      </c>
    </row>
    <row r="20" spans="2:21" x14ac:dyDescent="0.3">
      <c r="C20" s="7">
        <v>17.696999999999999</v>
      </c>
      <c r="D20" s="7">
        <v>17.896999999999998</v>
      </c>
      <c r="F20" t="s">
        <v>18</v>
      </c>
      <c r="G20">
        <f>COUNT(D22:D36)</f>
        <v>15</v>
      </c>
      <c r="H20" t="s">
        <v>21</v>
      </c>
      <c r="I20">
        <f t="shared" si="1"/>
        <v>14</v>
      </c>
      <c r="J20" s="6" t="s">
        <v>14</v>
      </c>
      <c r="K20">
        <f>STDEVA(D22:D36)</f>
        <v>1.547563368961815E-2</v>
      </c>
      <c r="M20" s="6" t="s">
        <v>2</v>
      </c>
    </row>
    <row r="21" spans="2:21" x14ac:dyDescent="0.3">
      <c r="C21" s="7">
        <v>17.713000000000001</v>
      </c>
      <c r="D21" s="7">
        <v>17.913</v>
      </c>
      <c r="J21" s="6" t="s">
        <v>15</v>
      </c>
      <c r="K21">
        <f>SQRT((I18*K18*K18+I19*K19*K19+I20*K20*K20)/(I18+I19+I20))</f>
        <v>1.7670932600583333E-2</v>
      </c>
      <c r="M21" t="s">
        <v>22</v>
      </c>
      <c r="N21" s="15">
        <f>K21/AVERAGE(C14:C42)</f>
        <v>9.9413799889786587E-4</v>
      </c>
      <c r="O21" s="16" t="s">
        <v>25</v>
      </c>
    </row>
    <row r="22" spans="2:21" x14ac:dyDescent="0.3">
      <c r="B22" s="8">
        <v>3</v>
      </c>
      <c r="C22" s="7">
        <v>17.815999999999999</v>
      </c>
      <c r="D22" s="7">
        <v>18.015999999999998</v>
      </c>
    </row>
    <row r="23" spans="2:21" x14ac:dyDescent="0.3">
      <c r="C23" s="7">
        <v>17.779</v>
      </c>
      <c r="D23" s="7">
        <v>17.978999999999999</v>
      </c>
      <c r="K23" t="s">
        <v>29</v>
      </c>
      <c r="O23" t="s">
        <v>30</v>
      </c>
      <c r="S23" t="s">
        <v>31</v>
      </c>
    </row>
    <row r="24" spans="2:21" x14ac:dyDescent="0.3">
      <c r="C24" s="7">
        <v>17.786000000000001</v>
      </c>
      <c r="D24" s="7">
        <v>17.986000000000001</v>
      </c>
      <c r="F24" t="s">
        <v>23</v>
      </c>
      <c r="H24">
        <f>ABS(AVERAGE(C8:C36)-AVERAGE(D8:D36))</f>
        <v>0.20006896551723585</v>
      </c>
      <c r="K24" t="s">
        <v>23</v>
      </c>
      <c r="M24">
        <f>ABS(AVERAGE(C8:C15)-AVERAGE(D8:D15))</f>
        <v>0.19987499999999869</v>
      </c>
      <c r="O24" t="s">
        <v>23</v>
      </c>
      <c r="Q24">
        <f>ABS(AVERAGE(C16:C21)-AVERAGE(D16:D21))</f>
        <v>0.20016666666666083</v>
      </c>
      <c r="S24" t="s">
        <v>23</v>
      </c>
      <c r="U24">
        <f>ABS(AVERAGE(C22:C36)-AVERAGE(D22:D36))</f>
        <v>0.2001333333333335</v>
      </c>
    </row>
    <row r="25" spans="2:21" x14ac:dyDescent="0.3">
      <c r="C25" s="7">
        <v>17.811</v>
      </c>
      <c r="D25" s="7">
        <v>18.010999999999999</v>
      </c>
      <c r="F25" t="s">
        <v>24</v>
      </c>
      <c r="H25">
        <f>3*SQRT(K15^2+K21^2)</f>
        <v>7.4103974511908741E-2</v>
      </c>
      <c r="I25" s="16" t="s">
        <v>25</v>
      </c>
      <c r="M25" s="16" t="s">
        <v>25</v>
      </c>
      <c r="Q25" s="16" t="s">
        <v>25</v>
      </c>
      <c r="U25" s="16" t="s">
        <v>25</v>
      </c>
    </row>
    <row r="26" spans="2:21" x14ac:dyDescent="0.3">
      <c r="C26" s="7">
        <v>17.791</v>
      </c>
      <c r="D26" s="7">
        <v>17.991</v>
      </c>
    </row>
    <row r="27" spans="2:21" x14ac:dyDescent="0.3">
      <c r="C27" s="7">
        <v>17.808</v>
      </c>
      <c r="D27" s="7">
        <v>18.009</v>
      </c>
      <c r="F27" t="s">
        <v>26</v>
      </c>
      <c r="H27">
        <f>ABS(H9-G9)</f>
        <v>0.54100000000000037</v>
      </c>
    </row>
    <row r="28" spans="2:21" x14ac:dyDescent="0.3">
      <c r="C28" s="7">
        <v>17.794</v>
      </c>
      <c r="D28" s="7">
        <v>17.994</v>
      </c>
      <c r="F28" t="s">
        <v>27</v>
      </c>
      <c r="H28">
        <f>3*SQRT(2)*K21</f>
        <v>7.4971417630577464E-2</v>
      </c>
      <c r="I28" s="17" t="s">
        <v>28</v>
      </c>
      <c r="J28" s="17"/>
    </row>
    <row r="29" spans="2:21" x14ac:dyDescent="0.3">
      <c r="C29" s="7">
        <v>17.823</v>
      </c>
      <c r="D29" s="7">
        <v>18.024000000000001</v>
      </c>
    </row>
    <row r="30" spans="2:21" x14ac:dyDescent="0.3">
      <c r="C30" s="7">
        <v>17.806999999999999</v>
      </c>
      <c r="D30" s="7">
        <v>18.007999999999999</v>
      </c>
    </row>
    <row r="31" spans="2:21" x14ac:dyDescent="0.3">
      <c r="C31" s="7">
        <v>17.824000000000002</v>
      </c>
      <c r="D31" s="7">
        <v>18.024000000000001</v>
      </c>
    </row>
    <row r="32" spans="2:21" x14ac:dyDescent="0.3">
      <c r="C32" s="7">
        <v>17.792999999999999</v>
      </c>
      <c r="D32" s="7">
        <v>17.992000000000001</v>
      </c>
    </row>
    <row r="33" spans="3:4" x14ac:dyDescent="0.3">
      <c r="C33" s="7">
        <v>17.800999999999998</v>
      </c>
      <c r="D33" s="7">
        <v>18.001000000000001</v>
      </c>
    </row>
    <row r="34" spans="3:4" x14ac:dyDescent="0.3">
      <c r="C34" s="7">
        <v>17.815000000000001</v>
      </c>
      <c r="D34" s="7">
        <v>18.015000000000001</v>
      </c>
    </row>
    <row r="35" spans="3:4" x14ac:dyDescent="0.3">
      <c r="C35" s="7">
        <v>17.782</v>
      </c>
      <c r="D35" s="7">
        <v>17.981999999999999</v>
      </c>
    </row>
    <row r="36" spans="3:4" x14ac:dyDescent="0.3">
      <c r="C36" s="7">
        <v>17.782</v>
      </c>
      <c r="D36" s="7">
        <v>17.981999999999999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Exercício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2019-03-20T17:34:24Z</dcterms:modified>
</cp:coreProperties>
</file>