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do Silva\Desktop\Forense\"/>
    </mc:Choice>
  </mc:AlternateContent>
  <xr:revisionPtr revIDLastSave="0" documentId="13_ncr:1_{29647732-B1C3-43F2-B9D0-387AA0343E77}" xr6:coauthVersionLast="46" xr6:coauthVersionMax="46" xr10:uidLastSave="{00000000-0000-0000-0000-000000000000}"/>
  <bookViews>
    <workbookView xWindow="-120" yWindow="-120" windowWidth="29040" windowHeight="15840" xr2:uid="{36E3C4FA-EE4F-4FC6-A23C-2F674E472E22}"/>
  </bookViews>
  <sheets>
    <sheet name="Exercício do Slid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2" l="1"/>
  <c r="G20" i="2"/>
  <c r="C20" i="2"/>
  <c r="E31" i="2"/>
  <c r="E30" i="2"/>
  <c r="E26" i="2"/>
  <c r="E25" i="2"/>
  <c r="C17" i="2"/>
  <c r="H25" i="2" l="1"/>
  <c r="H30" i="2"/>
  <c r="G17" i="2"/>
  <c r="M25" i="2" s="1"/>
  <c r="L30" i="2" l="1"/>
  <c r="L29" i="2"/>
  <c r="K17" i="2"/>
  <c r="L31" i="2" l="1"/>
  <c r="L32" i="2" s="1"/>
  <c r="M32" i="2" s="1"/>
</calcChain>
</file>

<file path=xl/sharedStrings.xml><?xml version="1.0" encoding="utf-8"?>
<sst xmlns="http://schemas.openxmlformats.org/spreadsheetml/2006/main" count="52" uniqueCount="47">
  <si>
    <t xml:space="preserve">Exemplo de aplicação dado no slide 23 de Examinologia </t>
  </si>
  <si>
    <t>Uma equipa de peritos investigou a utilização de gasolina para deflagração de um incêndio usando duas técnicas distintas:
- Olfato a gasolina detetado por um perito (Técnica 1);
- Determinação de resíduos de incêndio por GC-MS e tratamento de dados por análise multivariada (Técnica 2).
Sabendo que se confirmou a origem criminosa em 15 das 73 investigações realizadas no passado recente e destas 25% envolveram a deflagração do incêndio com gasolina estime a incerteza do resultado positivo indicado pela convergência das técnicas 1 e 2.</t>
  </si>
  <si>
    <t>Técnica 1</t>
  </si>
  <si>
    <t>TP</t>
  </si>
  <si>
    <t xml:space="preserve">FP </t>
  </si>
  <si>
    <t>Técnica 2</t>
  </si>
  <si>
    <t>FP</t>
  </si>
  <si>
    <t>P(A)</t>
  </si>
  <si>
    <t>A</t>
  </si>
  <si>
    <t>LR</t>
  </si>
  <si>
    <t>O(A|e)=O(A)*LR</t>
  </si>
  <si>
    <t>P(A|e) = O(A|e) / (O(A|e)+1)</t>
  </si>
  <si>
    <t>O(A)</t>
  </si>
  <si>
    <t>LR1</t>
  </si>
  <si>
    <t>LR2</t>
  </si>
  <si>
    <t>P(¬A)</t>
  </si>
  <si>
    <t>Incêndio de origem criminosa com deflagração do incêndio com gasolina</t>
  </si>
  <si>
    <t>%</t>
  </si>
  <si>
    <t>Evidências das Técnica 1</t>
  </si>
  <si>
    <t>e1</t>
  </si>
  <si>
    <t>e2</t>
  </si>
  <si>
    <t>Evidências das Técnica 2</t>
  </si>
  <si>
    <t>Fórmulas de Interesse</t>
  </si>
  <si>
    <t>P(e)=P(A)*P(e|A)+P(¬A)*P(e|¬A)</t>
  </si>
  <si>
    <t>P(e)=P(A)*TP+P(¬A)*FP</t>
  </si>
  <si>
    <t>P(e1,e2)=P(A)*TP1*TP2+P(¬A)*FP1*FP2</t>
  </si>
  <si>
    <t>P(e1,e2)</t>
  </si>
  <si>
    <t>P(A|e1,e2)</t>
  </si>
  <si>
    <t>P(A|e1,e2) = (P(A)*TP1*TP2) / P(e1,e2)</t>
  </si>
  <si>
    <t>Eq. 1</t>
  </si>
  <si>
    <t>Eq. 2</t>
  </si>
  <si>
    <t>Eq. 3</t>
  </si>
  <si>
    <t>Eq. 4</t>
  </si>
  <si>
    <t>Eq. 5</t>
  </si>
  <si>
    <t>Eq. 6</t>
  </si>
  <si>
    <t>Eq. 7</t>
  </si>
  <si>
    <t>Fazendo através da equação 6 e 7</t>
  </si>
  <si>
    <t>Fazendo através da equação 1 e 2</t>
  </si>
  <si>
    <t>O(A|e1,e2)</t>
  </si>
  <si>
    <t>Dados das Técnicas</t>
  </si>
  <si>
    <t>Conclusões</t>
  </si>
  <si>
    <t>Legenda</t>
  </si>
  <si>
    <t>Dados a Priori</t>
  </si>
  <si>
    <t>P(¬e1,¬e2)+P(e1,¬e2)+P(¬e1,e2)</t>
  </si>
  <si>
    <t>P(A) + P(¬A)</t>
  </si>
  <si>
    <t>Verificado RBS 2021/03/03</t>
  </si>
  <si>
    <r>
      <t>P(A|e) = P(A</t>
    </r>
    <r>
      <rPr>
        <sz val="11"/>
        <color theme="1"/>
        <rFont val="Calibri"/>
        <family val="2"/>
      </rPr>
      <t>Ո</t>
    </r>
    <r>
      <rPr>
        <sz val="11"/>
        <color theme="1"/>
        <rFont val="Calibri"/>
        <family val="2"/>
        <scheme val="minor"/>
      </rPr>
      <t>e) / P(e)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</si>
</sst>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7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vertical="center"/>
    </xf>
    <xf numFmtId="165" fontId="0" fillId="0" borderId="0" xfId="0" applyNumberFormat="1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433385</xdr:colOff>
      <xdr:row>8</xdr:row>
      <xdr:rowOff>61914</xdr:rowOff>
    </xdr:from>
    <xdr:to>
      <xdr:col>17</xdr:col>
      <xdr:colOff>390524</xdr:colOff>
      <xdr:row>9</xdr:row>
      <xdr:rowOff>161925</xdr:rowOff>
    </xdr:to>
    <xdr:sp macro="" textlink="">
      <xdr:nvSpPr>
        <xdr:cNvPr id="2" name="Seta: Em U 1">
          <a:extLst>
            <a:ext uri="{FF2B5EF4-FFF2-40B4-BE49-F238E27FC236}">
              <a16:creationId xmlns:a16="http://schemas.microsoft.com/office/drawing/2014/main" id="{BDE0AF6A-09F3-443E-A4EA-4628EF2CE06F}"/>
            </a:ext>
          </a:extLst>
        </xdr:cNvPr>
        <xdr:cNvSpPr/>
      </xdr:nvSpPr>
      <xdr:spPr>
        <a:xfrm rot="5400000">
          <a:off x="10363199" y="2590800"/>
          <a:ext cx="290511" cy="566739"/>
        </a:xfrm>
        <a:prstGeom prst="uturnArrow">
          <a:avLst>
            <a:gd name="adj1" fmla="val 14333"/>
            <a:gd name="adj2" fmla="val 25000"/>
            <a:gd name="adj3" fmla="val 59017"/>
            <a:gd name="adj4" fmla="val 43750"/>
            <a:gd name="adj5" fmla="val 10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C229B-C57E-4DAF-B50E-DA4D18C458EA}">
  <dimension ref="A1:S36"/>
  <sheetViews>
    <sheetView tabSelected="1" zoomScaleNormal="100" workbookViewId="0">
      <selection activeCell="E35" sqref="E35"/>
    </sheetView>
  </sheetViews>
  <sheetFormatPr defaultRowHeight="15" x14ac:dyDescent="0.25"/>
  <cols>
    <col min="1" max="1" width="10.42578125" style="8" bestFit="1" customWidth="1"/>
    <col min="2" max="2" width="9.140625" style="8" customWidth="1"/>
    <col min="3" max="4" width="9.140625" style="8"/>
    <col min="5" max="5" width="10.42578125" style="8" bestFit="1" customWidth="1"/>
    <col min="6" max="7" width="9.140625" style="8"/>
    <col min="8" max="8" width="10.5703125" style="8" customWidth="1"/>
    <col min="9" max="10" width="11.5703125" style="8" customWidth="1"/>
    <col min="11" max="16384" width="9.140625" style="8"/>
  </cols>
  <sheetData>
    <row r="1" spans="1:19" ht="18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N1" s="6"/>
      <c r="O1" s="6"/>
      <c r="P1" s="6"/>
      <c r="Q1" s="6"/>
      <c r="R1" s="7"/>
      <c r="S1" s="7"/>
    </row>
    <row r="2" spans="1:19" ht="15" customHeight="1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6"/>
      <c r="M2" s="6"/>
      <c r="N2" s="6"/>
      <c r="O2" s="6"/>
      <c r="P2" s="6"/>
      <c r="Q2" s="6"/>
      <c r="R2" s="6"/>
      <c r="S2" s="7"/>
    </row>
    <row r="3" spans="1:19" ht="15.7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6"/>
      <c r="M3" s="3" t="s">
        <v>22</v>
      </c>
      <c r="N3" s="3"/>
      <c r="O3" s="3"/>
      <c r="P3" s="3"/>
      <c r="Q3" s="3"/>
      <c r="R3" s="6"/>
      <c r="S3" s="7"/>
    </row>
    <row r="4" spans="1:19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6"/>
      <c r="M4" s="6"/>
      <c r="N4" s="6"/>
      <c r="O4" s="6"/>
      <c r="P4" s="6"/>
      <c r="Q4" s="6"/>
      <c r="R4" s="6"/>
      <c r="S4" s="7"/>
    </row>
    <row r="5" spans="1:19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6"/>
      <c r="M5" s="6" t="s">
        <v>29</v>
      </c>
      <c r="N5" s="10" t="s">
        <v>11</v>
      </c>
      <c r="O5" s="10"/>
      <c r="P5" s="10"/>
      <c r="Q5" s="10"/>
      <c r="R5" s="6"/>
      <c r="S5" s="7"/>
    </row>
    <row r="6" spans="1:19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6"/>
      <c r="M6" s="6" t="s">
        <v>30</v>
      </c>
      <c r="N6" s="10" t="s">
        <v>10</v>
      </c>
      <c r="O6" s="10"/>
      <c r="P6" s="10"/>
      <c r="Q6" s="10"/>
      <c r="R6" s="6"/>
      <c r="S6" s="7"/>
    </row>
    <row r="7" spans="1:19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7"/>
      <c r="M7" s="6"/>
      <c r="N7" s="6"/>
      <c r="O7" s="6"/>
      <c r="P7" s="6"/>
      <c r="Q7" s="6"/>
      <c r="R7" s="6"/>
      <c r="S7" s="7"/>
    </row>
    <row r="8" spans="1:19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7"/>
      <c r="M8" s="6" t="s">
        <v>31</v>
      </c>
      <c r="N8" s="11" t="s">
        <v>46</v>
      </c>
      <c r="O8" s="11"/>
      <c r="P8" s="11"/>
      <c r="Q8" s="11"/>
      <c r="R8" s="6"/>
      <c r="S8" s="7"/>
    </row>
    <row r="9" spans="1:19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7"/>
      <c r="M9" s="6" t="s">
        <v>32</v>
      </c>
      <c r="N9" s="11" t="s">
        <v>23</v>
      </c>
      <c r="O9" s="11"/>
      <c r="P9" s="11"/>
      <c r="Q9" s="11"/>
      <c r="R9" s="6"/>
      <c r="S9" s="7"/>
    </row>
    <row r="10" spans="1:19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7"/>
      <c r="M10" s="6" t="s">
        <v>33</v>
      </c>
      <c r="N10" s="12" t="s">
        <v>24</v>
      </c>
      <c r="O10" s="12"/>
      <c r="P10" s="12"/>
      <c r="Q10" s="12"/>
      <c r="R10" s="6"/>
      <c r="S10" s="7"/>
    </row>
    <row r="11" spans="1:19" ht="18.75" customHeight="1" x14ac:dyDescent="0.25">
      <c r="B11" s="4" t="s">
        <v>41</v>
      </c>
      <c r="C11" s="4"/>
      <c r="D11" s="4"/>
      <c r="E11" s="4"/>
      <c r="F11" s="4"/>
      <c r="G11" s="4"/>
      <c r="H11" s="4"/>
      <c r="I11" s="4"/>
      <c r="J11" s="4"/>
      <c r="K11" s="1"/>
      <c r="L11" s="7"/>
      <c r="M11" s="6" t="s">
        <v>34</v>
      </c>
      <c r="N11" s="13" t="s">
        <v>28</v>
      </c>
      <c r="O11" s="13"/>
      <c r="P11" s="13"/>
      <c r="Q11" s="13"/>
      <c r="R11" s="6"/>
      <c r="S11" s="7"/>
    </row>
    <row r="12" spans="1:19" ht="15" customHeight="1" x14ac:dyDescent="0.25">
      <c r="A12" s="6"/>
      <c r="B12" s="6" t="s">
        <v>8</v>
      </c>
      <c r="C12" s="9" t="s">
        <v>16</v>
      </c>
      <c r="D12" s="9"/>
      <c r="E12" s="9"/>
      <c r="F12" s="9"/>
      <c r="G12" s="9"/>
      <c r="H12" s="9"/>
      <c r="I12" s="9"/>
      <c r="J12" s="9"/>
      <c r="K12" s="6"/>
      <c r="L12" s="7"/>
      <c r="M12" s="6" t="s">
        <v>35</v>
      </c>
      <c r="N12" s="13" t="s">
        <v>25</v>
      </c>
      <c r="O12" s="13"/>
      <c r="P12" s="13"/>
      <c r="Q12" s="13"/>
      <c r="R12" s="6"/>
      <c r="S12" s="7"/>
    </row>
    <row r="13" spans="1:19" ht="15" customHeight="1" x14ac:dyDescent="0.25">
      <c r="A13" s="6"/>
      <c r="B13" s="6" t="s">
        <v>19</v>
      </c>
      <c r="C13" s="9" t="s">
        <v>18</v>
      </c>
      <c r="D13" s="9"/>
      <c r="E13" s="9"/>
      <c r="F13" s="9"/>
      <c r="G13" s="9"/>
      <c r="H13" s="9"/>
      <c r="I13" s="9"/>
      <c r="J13" s="9"/>
      <c r="K13" s="6"/>
      <c r="L13" s="7"/>
      <c r="M13" s="14"/>
      <c r="N13" s="14"/>
      <c r="O13" s="14"/>
      <c r="P13" s="14"/>
      <c r="Q13" s="14"/>
      <c r="R13" s="6"/>
      <c r="S13" s="7"/>
    </row>
    <row r="14" spans="1:19" ht="15" customHeight="1" x14ac:dyDescent="0.25">
      <c r="A14" s="6"/>
      <c r="B14" s="6" t="s">
        <v>20</v>
      </c>
      <c r="C14" s="9" t="s">
        <v>21</v>
      </c>
      <c r="D14" s="9"/>
      <c r="E14" s="9"/>
      <c r="F14" s="9"/>
      <c r="G14" s="9"/>
      <c r="H14" s="9"/>
      <c r="I14" s="9"/>
      <c r="J14" s="9"/>
      <c r="K14" s="6"/>
      <c r="L14" s="7"/>
      <c r="M14" s="6"/>
      <c r="N14" s="6"/>
      <c r="O14" s="6"/>
      <c r="P14" s="6"/>
      <c r="Q14" s="6"/>
      <c r="R14" s="6"/>
      <c r="S14" s="7"/>
    </row>
    <row r="15" spans="1:19" ht="15" customHeight="1" x14ac:dyDescent="0.25">
      <c r="A15" s="6"/>
      <c r="B15" s="6"/>
      <c r="C15" s="15"/>
      <c r="D15" s="15"/>
      <c r="E15" s="15"/>
      <c r="F15" s="15"/>
      <c r="G15" s="15"/>
      <c r="H15" s="15"/>
      <c r="I15" s="15"/>
      <c r="J15" s="15"/>
      <c r="K15" s="6"/>
      <c r="L15" s="7"/>
      <c r="M15" s="6"/>
      <c r="N15" s="6"/>
      <c r="O15" s="6"/>
      <c r="P15" s="6"/>
      <c r="Q15" s="6"/>
      <c r="R15" s="6"/>
      <c r="S15" s="7"/>
    </row>
    <row r="16" spans="1:19" ht="15.75" x14ac:dyDescent="0.25">
      <c r="A16" s="6"/>
      <c r="B16" s="2" t="s">
        <v>42</v>
      </c>
      <c r="C16" s="2"/>
      <c r="D16" s="2"/>
      <c r="E16" s="2"/>
      <c r="F16" s="2"/>
      <c r="G16" s="2"/>
      <c r="H16" s="2"/>
      <c r="I16" s="2"/>
      <c r="J16" s="2"/>
      <c r="K16" s="2"/>
      <c r="L16" s="7"/>
      <c r="M16" s="7"/>
      <c r="N16" s="7"/>
      <c r="O16" s="7"/>
      <c r="P16" s="7"/>
      <c r="Q16" s="7"/>
      <c r="R16" s="7"/>
      <c r="S16" s="7"/>
    </row>
    <row r="17" spans="1:19" x14ac:dyDescent="0.25">
      <c r="A17" s="7"/>
      <c r="B17" s="16" t="s">
        <v>7</v>
      </c>
      <c r="C17" s="6">
        <f>(15/73)*25%</f>
        <v>5.1369863013698627E-2</v>
      </c>
      <c r="D17" s="6"/>
      <c r="E17" s="7"/>
      <c r="F17" s="16" t="s">
        <v>15</v>
      </c>
      <c r="G17" s="6">
        <f>1-C17</f>
        <v>0.94863013698630139</v>
      </c>
      <c r="H17" s="6"/>
      <c r="I17" s="7"/>
      <c r="J17" s="15" t="s">
        <v>44</v>
      </c>
      <c r="K17" s="15">
        <f>C17+G17</f>
        <v>1</v>
      </c>
      <c r="L17" s="7"/>
      <c r="M17" s="7"/>
      <c r="N17" s="7"/>
      <c r="O17" s="7"/>
      <c r="P17" s="7"/>
      <c r="Q17" s="7"/>
      <c r="R17" s="7"/>
      <c r="S17" s="7"/>
    </row>
    <row r="18" spans="1:19" x14ac:dyDescent="0.25">
      <c r="A18" s="17"/>
      <c r="B18" s="14"/>
      <c r="C18" s="14"/>
      <c r="D18" s="14"/>
      <c r="E18" s="17"/>
      <c r="F18" s="14"/>
      <c r="G18" s="14"/>
      <c r="H18" s="14"/>
      <c r="I18" s="17"/>
      <c r="J18" s="18"/>
      <c r="K18" s="18"/>
      <c r="L18" s="17"/>
      <c r="M18" s="17"/>
      <c r="N18" s="7"/>
      <c r="O18" s="7"/>
      <c r="P18" s="7"/>
      <c r="Q18" s="7"/>
      <c r="R18" s="7"/>
      <c r="S18" s="7"/>
    </row>
    <row r="19" spans="1:19" x14ac:dyDescent="0.25">
      <c r="A19" s="17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7"/>
      <c r="M19" s="17"/>
      <c r="N19" s="7"/>
      <c r="O19" s="7"/>
      <c r="P19" s="7"/>
      <c r="Q19" s="7"/>
      <c r="R19" s="7"/>
      <c r="S19" s="7"/>
    </row>
    <row r="20" spans="1:19" x14ac:dyDescent="0.25">
      <c r="A20" s="7"/>
      <c r="B20" s="20" t="s">
        <v>26</v>
      </c>
      <c r="C20" s="6">
        <f>(C17*E25*E30)+(G17*E26*E31)</f>
        <v>2.5659341438356166E-2</v>
      </c>
      <c r="D20" s="21" t="s">
        <v>43</v>
      </c>
      <c r="E20" s="21"/>
      <c r="F20" s="21"/>
      <c r="G20" s="6">
        <f>1-C20</f>
        <v>0.97434065856164387</v>
      </c>
      <c r="H20" s="6"/>
      <c r="I20" s="7"/>
      <c r="J20" s="6"/>
      <c r="K20" s="15"/>
      <c r="L20" s="7"/>
      <c r="M20" s="7"/>
      <c r="N20" s="7"/>
      <c r="O20" s="7"/>
      <c r="P20" s="7"/>
      <c r="Q20" s="7"/>
      <c r="R20" s="7"/>
      <c r="S20" s="7"/>
    </row>
    <row r="21" spans="1:1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Q21" s="6"/>
      <c r="R21" s="7"/>
      <c r="S21" s="7"/>
    </row>
    <row r="22" spans="1:19" ht="15.75" x14ac:dyDescent="0.25">
      <c r="A22" s="7"/>
      <c r="B22" s="3" t="s">
        <v>39</v>
      </c>
      <c r="C22" s="3"/>
      <c r="D22" s="3"/>
      <c r="E22" s="3"/>
      <c r="F22" s="3"/>
      <c r="G22" s="3"/>
      <c r="H22" s="3"/>
      <c r="I22" s="3"/>
      <c r="J22" s="3" t="s">
        <v>40</v>
      </c>
      <c r="K22" s="3"/>
      <c r="L22" s="3"/>
      <c r="M22" s="3"/>
      <c r="N22" s="3"/>
      <c r="Q22" s="6"/>
      <c r="R22" s="7"/>
      <c r="S22" s="7"/>
    </row>
    <row r="23" spans="1:19" x14ac:dyDescent="0.25">
      <c r="A23" s="7"/>
      <c r="B23" s="7"/>
      <c r="C23" s="22" t="s">
        <v>2</v>
      </c>
      <c r="D23" s="6"/>
      <c r="E23" s="6"/>
      <c r="F23" s="6"/>
      <c r="G23" s="6"/>
      <c r="H23" s="6"/>
      <c r="I23" s="6"/>
      <c r="J23" s="23" t="s">
        <v>36</v>
      </c>
      <c r="K23" s="23"/>
      <c r="L23" s="23"/>
      <c r="M23" s="23"/>
      <c r="N23" s="23"/>
      <c r="Q23" s="6"/>
      <c r="R23" s="7"/>
      <c r="S23" s="7"/>
    </row>
    <row r="24" spans="1:19" x14ac:dyDescent="0.25">
      <c r="A24" s="7"/>
      <c r="B24" s="7"/>
      <c r="C24" s="6"/>
      <c r="D24" s="6" t="s">
        <v>17</v>
      </c>
      <c r="E24" s="6"/>
      <c r="F24" s="6"/>
      <c r="G24" s="6"/>
      <c r="H24" s="6"/>
      <c r="I24" s="6"/>
      <c r="J24" s="6"/>
      <c r="K24" s="6"/>
      <c r="L24" s="6"/>
      <c r="M24" s="15"/>
      <c r="N24" s="6"/>
      <c r="Q24" s="6"/>
      <c r="R24" s="7"/>
      <c r="S24" s="7"/>
    </row>
    <row r="25" spans="1:19" x14ac:dyDescent="0.25">
      <c r="A25" s="7"/>
      <c r="B25" s="7"/>
      <c r="C25" s="24" t="s">
        <v>3</v>
      </c>
      <c r="D25" s="6">
        <v>50</v>
      </c>
      <c r="E25" s="6">
        <f>50/100</f>
        <v>0.5</v>
      </c>
      <c r="F25" s="6"/>
      <c r="G25" s="25" t="s">
        <v>13</v>
      </c>
      <c r="H25" s="12">
        <f>E25/E26</f>
        <v>50</v>
      </c>
      <c r="I25" s="6"/>
      <c r="J25" s="19" t="s">
        <v>27</v>
      </c>
      <c r="K25" s="19"/>
      <c r="L25" s="26">
        <f>(C17*E25*E30)/(C20)</f>
        <v>0.99999630298330433</v>
      </c>
      <c r="M25" s="6">
        <f>L25*100</f>
        <v>99.99963029833043</v>
      </c>
      <c r="N25" s="6" t="s">
        <v>17</v>
      </c>
      <c r="Q25" s="6"/>
      <c r="R25" s="7"/>
      <c r="S25" s="7"/>
    </row>
    <row r="26" spans="1:19" x14ac:dyDescent="0.25">
      <c r="A26" s="7"/>
      <c r="B26" s="7"/>
      <c r="C26" s="24" t="s">
        <v>4</v>
      </c>
      <c r="D26" s="6">
        <v>1</v>
      </c>
      <c r="E26" s="6">
        <f>1/100</f>
        <v>0.01</v>
      </c>
      <c r="F26" s="6"/>
      <c r="G26" s="25"/>
      <c r="H26" s="12"/>
      <c r="I26" s="6"/>
      <c r="J26" s="6"/>
      <c r="K26" s="6"/>
      <c r="L26" s="6"/>
      <c r="M26" s="6"/>
      <c r="N26" s="6"/>
      <c r="Q26" s="6"/>
      <c r="R26" s="7"/>
      <c r="S26" s="7"/>
    </row>
    <row r="27" spans="1:19" x14ac:dyDescent="0.25">
      <c r="A27" s="7"/>
      <c r="B27" s="7"/>
      <c r="C27" s="6"/>
      <c r="D27" s="6"/>
      <c r="E27" s="6"/>
      <c r="F27" s="6"/>
      <c r="G27" s="6"/>
      <c r="H27" s="6"/>
      <c r="I27" s="6"/>
      <c r="J27" s="23" t="s">
        <v>37</v>
      </c>
      <c r="K27" s="23"/>
      <c r="L27" s="23"/>
      <c r="M27" s="23"/>
      <c r="N27" s="23"/>
      <c r="Q27" s="6"/>
      <c r="R27" s="7"/>
      <c r="S27" s="7"/>
    </row>
    <row r="28" spans="1:19" x14ac:dyDescent="0.25">
      <c r="A28" s="7"/>
      <c r="B28" s="7"/>
      <c r="C28" s="27" t="s">
        <v>5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Q28" s="6"/>
      <c r="R28" s="7"/>
      <c r="S28" s="7"/>
    </row>
    <row r="29" spans="1:19" x14ac:dyDescent="0.25">
      <c r="A29" s="7"/>
      <c r="B29" s="7"/>
      <c r="C29" s="6"/>
      <c r="D29" s="6" t="s">
        <v>17</v>
      </c>
      <c r="E29" s="6"/>
      <c r="F29" s="6"/>
      <c r="G29" s="6"/>
      <c r="H29" s="6"/>
      <c r="I29" s="6"/>
      <c r="J29" s="19" t="s">
        <v>12</v>
      </c>
      <c r="K29" s="19"/>
      <c r="L29" s="6">
        <f>C17/G17</f>
        <v>5.4151624548736461E-2</v>
      </c>
      <c r="M29" s="6"/>
      <c r="N29" s="6"/>
      <c r="Q29" s="6"/>
      <c r="R29" s="7"/>
      <c r="S29" s="7"/>
    </row>
    <row r="30" spans="1:19" x14ac:dyDescent="0.25">
      <c r="A30" s="7"/>
      <c r="B30" s="7"/>
      <c r="C30" s="28" t="s">
        <v>3</v>
      </c>
      <c r="D30" s="6">
        <v>99.9</v>
      </c>
      <c r="E30" s="6">
        <f>99.9/100</f>
        <v>0.99900000000000011</v>
      </c>
      <c r="F30" s="6"/>
      <c r="G30" s="11" t="s">
        <v>14</v>
      </c>
      <c r="H30" s="12">
        <f>E30/E31</f>
        <v>99900</v>
      </c>
      <c r="I30" s="6"/>
      <c r="J30" s="19" t="s">
        <v>9</v>
      </c>
      <c r="K30" s="19"/>
      <c r="L30" s="6">
        <f>H25*H30</f>
        <v>4995000</v>
      </c>
      <c r="M30" s="6"/>
      <c r="N30" s="6"/>
      <c r="Q30" s="6"/>
      <c r="R30" s="7"/>
      <c r="S30" s="7"/>
    </row>
    <row r="31" spans="1:19" x14ac:dyDescent="0.25">
      <c r="A31" s="7"/>
      <c r="B31" s="7"/>
      <c r="C31" s="28" t="s">
        <v>6</v>
      </c>
      <c r="D31" s="6">
        <v>1E-3</v>
      </c>
      <c r="E31" s="6">
        <f>0.001/100</f>
        <v>1.0000000000000001E-5</v>
      </c>
      <c r="F31" s="6"/>
      <c r="G31" s="11"/>
      <c r="H31" s="12"/>
      <c r="I31" s="6"/>
      <c r="J31" s="12" t="s">
        <v>38</v>
      </c>
      <c r="K31" s="12"/>
      <c r="L31" s="6">
        <f>L29*L30</f>
        <v>270487.36462093861</v>
      </c>
      <c r="M31" s="6"/>
      <c r="N31" s="6"/>
      <c r="Q31" s="6"/>
      <c r="R31" s="7"/>
      <c r="S31" s="7"/>
    </row>
    <row r="32" spans="1:19" x14ac:dyDescent="0.25">
      <c r="A32" s="7"/>
      <c r="B32" s="7"/>
      <c r="C32" s="6"/>
      <c r="D32" s="6"/>
      <c r="E32" s="6"/>
      <c r="F32" s="6"/>
      <c r="G32" s="6"/>
      <c r="H32" s="6"/>
      <c r="I32" s="6"/>
      <c r="J32" s="12" t="s">
        <v>27</v>
      </c>
      <c r="K32" s="12"/>
      <c r="L32" s="6">
        <f>(L31)/(L31+1)</f>
        <v>0.99999630298330433</v>
      </c>
      <c r="M32" s="6">
        <f>L32*100</f>
        <v>99.99963029833043</v>
      </c>
      <c r="N32" s="6" t="s">
        <v>17</v>
      </c>
      <c r="O32" s="6"/>
      <c r="P32" s="6"/>
      <c r="Q32" s="6"/>
      <c r="R32" s="7"/>
      <c r="S32" s="7"/>
    </row>
    <row r="33" spans="1:19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29"/>
      <c r="M33" s="7"/>
      <c r="N33" s="7"/>
      <c r="O33" s="7"/>
      <c r="P33" s="7"/>
      <c r="Q33" s="7"/>
      <c r="R33" s="7"/>
      <c r="S33" s="7"/>
    </row>
    <row r="34" spans="1:19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29"/>
      <c r="M34" s="7"/>
      <c r="N34" s="7"/>
      <c r="O34" s="7"/>
      <c r="P34" s="7"/>
      <c r="Q34" s="7"/>
      <c r="R34" s="7"/>
    </row>
    <row r="35" spans="1:19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8" t="s">
        <v>45</v>
      </c>
    </row>
    <row r="36" spans="1:19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</row>
  </sheetData>
  <mergeCells count="29">
    <mergeCell ref="A1:K1"/>
    <mergeCell ref="M3:Q3"/>
    <mergeCell ref="N5:Q5"/>
    <mergeCell ref="D20:F20"/>
    <mergeCell ref="N6:Q6"/>
    <mergeCell ref="N8:Q8"/>
    <mergeCell ref="N9:Q9"/>
    <mergeCell ref="J22:N22"/>
    <mergeCell ref="J23:N23"/>
    <mergeCell ref="B11:J11"/>
    <mergeCell ref="A2:K10"/>
    <mergeCell ref="C12:J12"/>
    <mergeCell ref="C13:J13"/>
    <mergeCell ref="C14:J14"/>
    <mergeCell ref="N12:Q12"/>
    <mergeCell ref="N11:Q11"/>
    <mergeCell ref="N10:Q10"/>
    <mergeCell ref="J29:K29"/>
    <mergeCell ref="J30:K30"/>
    <mergeCell ref="J31:K31"/>
    <mergeCell ref="J32:K32"/>
    <mergeCell ref="B16:K16"/>
    <mergeCell ref="B19:K19"/>
    <mergeCell ref="B22:I22"/>
    <mergeCell ref="J27:N27"/>
    <mergeCell ref="J25:K25"/>
    <mergeCell ref="H25:H26"/>
    <mergeCell ref="H30:H31"/>
    <mergeCell ref="G30:G3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Exercício do Slide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Joana Duarte</dc:creator>
  <cp:lastModifiedBy>Ricardo Silva</cp:lastModifiedBy>
  <dcterms:created xsi:type="dcterms:W3CDTF">2021-03-01T19:40:30Z</dcterms:created>
  <dcterms:modified xsi:type="dcterms:W3CDTF">2021-03-03T18:10:04Z</dcterms:modified>
</cp:coreProperties>
</file>