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ogo\Desktop\"/>
    </mc:Choice>
  </mc:AlternateContent>
  <xr:revisionPtr revIDLastSave="0" documentId="8_{4B29D5D3-524F-4AE4-AF06-662EC53B9EE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4" i="1" l="1"/>
  <c r="D32" i="1"/>
  <c r="C32" i="1"/>
  <c r="J42" i="1"/>
  <c r="J38" i="1"/>
  <c r="B28" i="1"/>
  <c r="B29" i="1" s="1"/>
  <c r="B25" i="1"/>
  <c r="A5" i="1" l="1"/>
  <c r="B5" i="1" s="1"/>
  <c r="C5" i="1" s="1"/>
  <c r="A12" i="1" l="1"/>
  <c r="A15" i="1" s="1"/>
  <c r="B12" i="1"/>
  <c r="B15" i="1" s="1"/>
</calcChain>
</file>

<file path=xl/sharedStrings.xml><?xml version="1.0" encoding="utf-8"?>
<sst xmlns="http://schemas.openxmlformats.org/spreadsheetml/2006/main" count="58" uniqueCount="52">
  <si>
    <t>Number of habitants</t>
  </si>
  <si>
    <t>Waste [kg/habitant/year]</t>
  </si>
  <si>
    <t>Waste of island [kg/year]</t>
  </si>
  <si>
    <t>Waste of island [ton/year]</t>
  </si>
  <si>
    <t>Waste to burn [ton/year]</t>
  </si>
  <si>
    <t>Weight [ton]</t>
  </si>
  <si>
    <t>Eletric energy [MWh]</t>
  </si>
  <si>
    <t>Heat energy [MWh]</t>
  </si>
  <si>
    <t>Thermal energy [MWh]</t>
  </si>
  <si>
    <t>Power [kW] (eletric)</t>
  </si>
  <si>
    <t>Power [kW] (thermal)</t>
  </si>
  <si>
    <t>Dry biomass content [%]</t>
  </si>
  <si>
    <t>Production of biogas [m3/t.d.b.c.]</t>
  </si>
  <si>
    <t>Cow wastes</t>
  </si>
  <si>
    <t>Maize silage</t>
  </si>
  <si>
    <t>Capacity [kW]</t>
  </si>
  <si>
    <t>Annual demand [m3]</t>
  </si>
  <si>
    <t>Substrat A [m3]</t>
  </si>
  <si>
    <t>Substrat B [m3]</t>
  </si>
  <si>
    <t>Mass of A [t]</t>
  </si>
  <si>
    <t>Mass of B [t]</t>
  </si>
  <si>
    <t>Annual demand:</t>
  </si>
  <si>
    <r>
      <t xml:space="preserve">We can calculate </t>
    </r>
    <r>
      <rPr>
        <u/>
        <sz val="11"/>
        <color theme="1"/>
        <rFont val="Calibri"/>
        <family val="2"/>
        <charset val="238"/>
        <scheme val="minor"/>
      </rPr>
      <t>gas flow</t>
    </r>
    <r>
      <rPr>
        <sz val="11"/>
        <color theme="1"/>
        <rFont val="Calibri"/>
        <family val="2"/>
        <charset val="238"/>
        <scheme val="minor"/>
      </rPr>
      <t xml:space="preserve"> with formula:</t>
    </r>
  </si>
  <si>
    <t xml:space="preserve">Q – capacity of system, 100 kW </t>
  </si>
  <si>
    <r>
      <t>η</t>
    </r>
    <r>
      <rPr>
        <sz val="11"/>
        <color theme="1"/>
        <rFont val="Calibri"/>
        <family val="2"/>
        <charset val="238"/>
        <scheme val="minor"/>
      </rPr>
      <t xml:space="preserve"> – efficiency,  81% </t>
    </r>
  </si>
  <si>
    <t>W – caloric value,  21 MJ/kg (assumed value)</t>
  </si>
  <si>
    <t>ELECTRICITY:</t>
  </si>
  <si>
    <t>1 ha [EURO]</t>
  </si>
  <si>
    <t>7 ha [EURO]</t>
  </si>
  <si>
    <t>Annual,service costs [EURO]</t>
  </si>
  <si>
    <t>Cost of plant[EURO]</t>
  </si>
  <si>
    <t>Energy [kWh]</t>
  </si>
  <si>
    <t>SUM OF COSTS [EURO]</t>
  </si>
  <si>
    <t>Cost of energy [EURO/kWh]</t>
  </si>
  <si>
    <t>EURO</t>
  </si>
  <si>
    <t>THERMAL:</t>
  </si>
  <si>
    <t xml:space="preserve">1 ha </t>
  </si>
  <si>
    <t xml:space="preserve">7 ha </t>
  </si>
  <si>
    <t xml:space="preserve">Annual,service costs </t>
  </si>
  <si>
    <t>Cost of plant</t>
  </si>
  <si>
    <t xml:space="preserve">SUM OF COSTS </t>
  </si>
  <si>
    <t>Electric Power</t>
  </si>
  <si>
    <t>Thermal Power</t>
  </si>
  <si>
    <t>100 kW</t>
  </si>
  <si>
    <t>118 kW</t>
  </si>
  <si>
    <t>Electricity [kWh]</t>
  </si>
  <si>
    <t>Electric Power kW</t>
  </si>
  <si>
    <t>Thermal Power kW</t>
  </si>
  <si>
    <t>Thermal [kWh]</t>
  </si>
  <si>
    <t>Years</t>
  </si>
  <si>
    <t>Cost/year</t>
  </si>
  <si>
    <t>Cost of plant/y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</si>
</sst>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rgb="FF222222"/>
      <name val="Arial"/>
      <family val="2"/>
      <charset val="238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0" fontId="0" fillId="0" borderId="4" xfId="0" applyBorder="1"/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0" xfId="0" applyNumberFormat="1"/>
    <xf numFmtId="2" fontId="0" fillId="0" borderId="4" xfId="0" applyNumberFormat="1" applyBorder="1" applyAlignment="1">
      <alignment horizontal="center"/>
    </xf>
    <xf numFmtId="3" fontId="5" fillId="0" borderId="0" xfId="0" applyNumberFormat="1" applyFont="1"/>
    <xf numFmtId="0" fontId="0" fillId="0" borderId="0" xfId="0" applyAlignment="1"/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4" xfId="0" applyFont="1" applyBorder="1" applyAlignment="1">
      <alignment horizontal="left"/>
    </xf>
    <xf numFmtId="3" fontId="0" fillId="0" borderId="0" xfId="0" applyNumberFormat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12</xdr:row>
      <xdr:rowOff>0</xdr:rowOff>
    </xdr:from>
    <xdr:to>
      <xdr:col>4</xdr:col>
      <xdr:colOff>742950</xdr:colOff>
      <xdr:row>14</xdr:row>
      <xdr:rowOff>9525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9800" y="2286000"/>
          <a:ext cx="7429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7"/>
  <sheetViews>
    <sheetView tabSelected="1" workbookViewId="0">
      <selection activeCell="J50" sqref="J50"/>
    </sheetView>
  </sheetViews>
  <sheetFormatPr defaultRowHeight="15" x14ac:dyDescent="0.25"/>
  <cols>
    <col min="1" max="1" width="23.5703125" style="2" bestFit="1" customWidth="1"/>
    <col min="2" max="2" width="24.5703125" style="2" bestFit="1" customWidth="1"/>
    <col min="3" max="3" width="18.7109375" style="2" customWidth="1"/>
    <col min="4" max="4" width="18.7109375" style="2" bestFit="1" customWidth="1"/>
    <col min="5" max="5" width="19.7109375" style="2" bestFit="1" customWidth="1"/>
    <col min="6" max="16384" width="9.140625" style="2"/>
  </cols>
  <sheetData>
    <row r="1" spans="1:15" x14ac:dyDescent="0.25">
      <c r="A1" s="1" t="s">
        <v>0</v>
      </c>
      <c r="B1" s="1" t="s">
        <v>1</v>
      </c>
    </row>
    <row r="2" spans="1:15" x14ac:dyDescent="0.25">
      <c r="A2" s="1">
        <v>50000</v>
      </c>
      <c r="B2" s="1">
        <v>300</v>
      </c>
      <c r="E2" s="28"/>
      <c r="F2" s="28"/>
      <c r="G2" s="28" t="s">
        <v>11</v>
      </c>
      <c r="H2" s="28"/>
      <c r="I2" s="28"/>
      <c r="J2" s="28" t="s">
        <v>12</v>
      </c>
      <c r="K2" s="28"/>
      <c r="L2" s="28"/>
      <c r="M2" s="28"/>
    </row>
    <row r="3" spans="1:15" x14ac:dyDescent="0.25">
      <c r="E3" s="28" t="s">
        <v>13</v>
      </c>
      <c r="F3" s="28"/>
      <c r="G3" s="28">
        <v>78</v>
      </c>
      <c r="H3" s="28"/>
      <c r="I3" s="28"/>
      <c r="J3" s="28">
        <v>350</v>
      </c>
      <c r="K3" s="28"/>
      <c r="L3" s="28"/>
      <c r="M3" s="28"/>
    </row>
    <row r="4" spans="1:15" x14ac:dyDescent="0.25">
      <c r="A4" s="1" t="s">
        <v>2</v>
      </c>
      <c r="B4" s="1" t="s">
        <v>3</v>
      </c>
      <c r="C4" s="1" t="s">
        <v>4</v>
      </c>
      <c r="E4" s="28" t="s">
        <v>14</v>
      </c>
      <c r="F4" s="28"/>
      <c r="G4" s="28">
        <v>90</v>
      </c>
      <c r="H4" s="28"/>
      <c r="I4" s="28"/>
      <c r="J4" s="28">
        <v>575</v>
      </c>
      <c r="K4" s="28"/>
      <c r="L4" s="28"/>
      <c r="M4" s="28"/>
    </row>
    <row r="5" spans="1:15" x14ac:dyDescent="0.25">
      <c r="A5" s="1">
        <f>B2*A2</f>
        <v>15000000</v>
      </c>
      <c r="B5" s="1">
        <f>A5*10^-3</f>
        <v>15000</v>
      </c>
      <c r="C5" s="1">
        <f>B5*0.35</f>
        <v>5250</v>
      </c>
    </row>
    <row r="6" spans="1:15" x14ac:dyDescent="0.25">
      <c r="E6" s="28" t="s">
        <v>15</v>
      </c>
      <c r="F6" s="28"/>
      <c r="G6" s="28" t="s">
        <v>16</v>
      </c>
      <c r="H6" s="28"/>
      <c r="I6" s="28"/>
      <c r="J6" s="28" t="s">
        <v>17</v>
      </c>
      <c r="K6" s="28"/>
      <c r="L6" s="28" t="s">
        <v>18</v>
      </c>
      <c r="M6" s="28"/>
      <c r="N6" s="5" t="s">
        <v>19</v>
      </c>
      <c r="O6" s="5" t="s">
        <v>20</v>
      </c>
    </row>
    <row r="7" spans="1:15" x14ac:dyDescent="0.25">
      <c r="A7" s="1" t="s">
        <v>5</v>
      </c>
      <c r="B7" s="1" t="s">
        <v>6</v>
      </c>
      <c r="C7" s="1" t="s">
        <v>7</v>
      </c>
      <c r="E7" s="28">
        <v>100</v>
      </c>
      <c r="F7" s="28"/>
      <c r="G7" s="29">
        <v>169600</v>
      </c>
      <c r="H7" s="29"/>
      <c r="I7" s="29"/>
      <c r="J7" s="29">
        <v>118720</v>
      </c>
      <c r="K7" s="29"/>
      <c r="L7" s="29">
        <v>50880</v>
      </c>
      <c r="M7" s="29"/>
      <c r="N7" s="5">
        <v>339.2</v>
      </c>
      <c r="O7" s="5">
        <v>88.5</v>
      </c>
    </row>
    <row r="8" spans="1:15" x14ac:dyDescent="0.25">
      <c r="A8" s="1">
        <v>220000</v>
      </c>
      <c r="B8" s="1">
        <v>65000</v>
      </c>
      <c r="C8" s="1">
        <v>280000</v>
      </c>
    </row>
    <row r="9" spans="1:15" x14ac:dyDescent="0.25">
      <c r="A9" s="3">
        <v>120000</v>
      </c>
      <c r="B9" s="3">
        <v>43000</v>
      </c>
      <c r="C9" s="3">
        <v>100080</v>
      </c>
    </row>
    <row r="10" spans="1:15" x14ac:dyDescent="0.25">
      <c r="E10" s="2" t="s">
        <v>21</v>
      </c>
    </row>
    <row r="11" spans="1:15" x14ac:dyDescent="0.25">
      <c r="A11" s="1" t="s">
        <v>6</v>
      </c>
      <c r="B11" s="1" t="s">
        <v>8</v>
      </c>
    </row>
    <row r="12" spans="1:15" x14ac:dyDescent="0.25">
      <c r="A12" s="4">
        <f>(B9*C5)/A9</f>
        <v>1881.25</v>
      </c>
      <c r="B12" s="4">
        <f>(C9*C5)/A9</f>
        <v>4378.5</v>
      </c>
      <c r="E12" s="6" t="s">
        <v>22</v>
      </c>
      <c r="J12" s="2" t="s">
        <v>39</v>
      </c>
      <c r="K12">
        <v>464000</v>
      </c>
      <c r="L12" s="15"/>
    </row>
    <row r="13" spans="1:15" x14ac:dyDescent="0.25">
      <c r="J13" s="2" t="s">
        <v>49</v>
      </c>
      <c r="K13">
        <v>43</v>
      </c>
      <c r="L13"/>
    </row>
    <row r="14" spans="1:15" x14ac:dyDescent="0.25">
      <c r="A14" s="1" t="s">
        <v>9</v>
      </c>
      <c r="B14" s="1" t="s">
        <v>10</v>
      </c>
      <c r="J14" s="2" t="s">
        <v>50</v>
      </c>
      <c r="K14" s="15">
        <f>K12/K13</f>
        <v>10790.697674418605</v>
      </c>
    </row>
    <row r="15" spans="1:15" x14ac:dyDescent="0.25">
      <c r="A15" s="4">
        <f>((A12*3600)/(365*24*60*60))*10^3</f>
        <v>214.75456621004565</v>
      </c>
      <c r="B15" s="4">
        <f>((B12*3600)/(365*24*60*60))*10^3</f>
        <v>499.82876712328766</v>
      </c>
    </row>
    <row r="16" spans="1:15" x14ac:dyDescent="0.25">
      <c r="E16" s="6" t="s">
        <v>23</v>
      </c>
    </row>
    <row r="17" spans="1:10" x14ac:dyDescent="0.25">
      <c r="E17" s="7" t="s">
        <v>24</v>
      </c>
    </row>
    <row r="18" spans="1:10" x14ac:dyDescent="0.25">
      <c r="E18" s="6" t="s">
        <v>25</v>
      </c>
    </row>
    <row r="23" spans="1:10" x14ac:dyDescent="0.25">
      <c r="A23" t="s">
        <v>26</v>
      </c>
      <c r="B23"/>
      <c r="C23"/>
      <c r="D23"/>
      <c r="E23"/>
      <c r="F23"/>
      <c r="G23"/>
      <c r="H23"/>
      <c r="I23"/>
      <c r="J23"/>
    </row>
    <row r="24" spans="1:10" x14ac:dyDescent="0.25">
      <c r="A24" s="8" t="s">
        <v>27</v>
      </c>
      <c r="B24" s="8" t="s">
        <v>28</v>
      </c>
      <c r="C24" s="8"/>
      <c r="D24" s="20" t="s">
        <v>29</v>
      </c>
      <c r="E24" s="20"/>
      <c r="F24" s="20" t="s">
        <v>30</v>
      </c>
      <c r="G24" s="20"/>
      <c r="H24" s="20" t="s">
        <v>31</v>
      </c>
      <c r="I24" s="20"/>
      <c r="J24"/>
    </row>
    <row r="25" spans="1:10" x14ac:dyDescent="0.25">
      <c r="A25" s="8">
        <v>1241</v>
      </c>
      <c r="B25" s="9">
        <f>A25*7</f>
        <v>8687</v>
      </c>
      <c r="C25" s="9"/>
      <c r="D25" s="20">
        <v>10870</v>
      </c>
      <c r="E25" s="20"/>
      <c r="F25" s="25">
        <v>464000</v>
      </c>
      <c r="G25" s="25"/>
      <c r="H25" s="20">
        <v>304000</v>
      </c>
      <c r="I25" s="20"/>
      <c r="J25"/>
    </row>
    <row r="26" spans="1:10" x14ac:dyDescent="0.25">
      <c r="A26"/>
      <c r="B26"/>
      <c r="C26"/>
      <c r="D26"/>
      <c r="E26"/>
      <c r="F26"/>
      <c r="G26"/>
      <c r="H26"/>
      <c r="I26"/>
      <c r="J26"/>
    </row>
    <row r="27" spans="1:10" x14ac:dyDescent="0.25">
      <c r="A27"/>
      <c r="B27"/>
      <c r="C27"/>
      <c r="D27"/>
      <c r="E27"/>
      <c r="F27"/>
      <c r="G27"/>
      <c r="H27"/>
      <c r="I27"/>
      <c r="J27"/>
    </row>
    <row r="28" spans="1:10" x14ac:dyDescent="0.25">
      <c r="A28" t="s">
        <v>32</v>
      </c>
      <c r="B28" s="9">
        <f>C25+D25</f>
        <v>10870</v>
      </c>
      <c r="C28"/>
      <c r="D28"/>
      <c r="E28"/>
      <c r="F28"/>
      <c r="G28"/>
      <c r="H28"/>
      <c r="I28"/>
      <c r="J28"/>
    </row>
    <row r="29" spans="1:10" ht="15.75" thickBot="1" x14ac:dyDescent="0.3">
      <c r="A29" t="s">
        <v>33</v>
      </c>
      <c r="B29" s="10">
        <f>B28/H25</f>
        <v>3.5756578947368424E-2</v>
      </c>
      <c r="C29"/>
      <c r="D29"/>
      <c r="E29"/>
      <c r="F29"/>
      <c r="G29"/>
      <c r="H29"/>
      <c r="I29"/>
      <c r="J29"/>
    </row>
    <row r="30" spans="1:10" ht="15.75" thickBot="1" x14ac:dyDescent="0.3">
      <c r="A30"/>
      <c r="B30" s="11"/>
      <c r="C30"/>
      <c r="D30"/>
      <c r="E30"/>
      <c r="F30"/>
      <c r="G30"/>
      <c r="H30" s="26" t="s">
        <v>26</v>
      </c>
      <c r="I30" s="27"/>
      <c r="J30" s="12" t="s">
        <v>34</v>
      </c>
    </row>
    <row r="31" spans="1:10" ht="15.75" thickBot="1" x14ac:dyDescent="0.3">
      <c r="A31" t="s">
        <v>46</v>
      </c>
      <c r="B31" t="s">
        <v>47</v>
      </c>
      <c r="C31" s="18" t="s">
        <v>45</v>
      </c>
      <c r="D31" s="18" t="s">
        <v>48</v>
      </c>
      <c r="E31"/>
      <c r="F31"/>
      <c r="G31"/>
      <c r="H31" s="19" t="s">
        <v>36</v>
      </c>
      <c r="I31" s="19"/>
      <c r="J31" s="13">
        <v>1241</v>
      </c>
    </row>
    <row r="32" spans="1:10" ht="15.75" thickBot="1" x14ac:dyDescent="0.3">
      <c r="A32">
        <v>100</v>
      </c>
      <c r="B32">
        <v>118</v>
      </c>
      <c r="C32" s="18">
        <f>A32*8000*0.38</f>
        <v>304000</v>
      </c>
      <c r="D32" s="18">
        <f>B32*8000*0.43</f>
        <v>405920</v>
      </c>
      <c r="E32"/>
      <c r="F32"/>
      <c r="G32"/>
      <c r="H32" s="19" t="s">
        <v>37</v>
      </c>
      <c r="I32" s="19"/>
      <c r="J32" s="14">
        <v>8687</v>
      </c>
    </row>
    <row r="33" spans="1:10" ht="15.75" thickBot="1" x14ac:dyDescent="0.3">
      <c r="A33"/>
      <c r="B33"/>
      <c r="C33"/>
      <c r="D33"/>
      <c r="E33"/>
      <c r="F33"/>
      <c r="G33"/>
      <c r="H33" s="19" t="s">
        <v>38</v>
      </c>
      <c r="I33" s="19"/>
      <c r="J33" s="13">
        <v>10870</v>
      </c>
    </row>
    <row r="34" spans="1:10" ht="15.75" thickBot="1" x14ac:dyDescent="0.3">
      <c r="A34"/>
      <c r="B34" s="11"/>
      <c r="C34"/>
      <c r="D34"/>
      <c r="E34"/>
      <c r="F34"/>
      <c r="G34"/>
      <c r="H34" s="19" t="s">
        <v>51</v>
      </c>
      <c r="I34" s="19"/>
      <c r="J34" s="15">
        <v>10790.697674418605</v>
      </c>
    </row>
    <row r="35" spans="1:10" ht="15.75" thickBot="1" x14ac:dyDescent="0.3">
      <c r="A35"/>
      <c r="B35"/>
      <c r="C35"/>
      <c r="D35"/>
      <c r="E35"/>
      <c r="F35"/>
      <c r="G35"/>
      <c r="H35" s="19" t="s">
        <v>40</v>
      </c>
      <c r="I35" s="19"/>
      <c r="J35" s="15">
        <v>30347.697674418603</v>
      </c>
    </row>
    <row r="36" spans="1:10" ht="15.75" thickBot="1" x14ac:dyDescent="0.3">
      <c r="A36"/>
      <c r="B36"/>
      <c r="C36"/>
      <c r="D36"/>
      <c r="E36"/>
      <c r="F36"/>
      <c r="G36"/>
      <c r="H36" s="21"/>
      <c r="I36" s="22"/>
      <c r="J36" s="23"/>
    </row>
    <row r="37" spans="1:10" ht="15.75" thickBot="1" x14ac:dyDescent="0.3">
      <c r="A37"/>
      <c r="B37"/>
      <c r="C37"/>
      <c r="D37"/>
      <c r="E37"/>
      <c r="F37"/>
      <c r="G37"/>
      <c r="H37" s="19" t="s">
        <v>31</v>
      </c>
      <c r="I37" s="19"/>
      <c r="J37" s="13">
        <v>304000</v>
      </c>
    </row>
    <row r="38" spans="1:10" ht="15.75" thickBot="1" x14ac:dyDescent="0.3">
      <c r="A38" s="8"/>
      <c r="B38"/>
      <c r="C38" s="20"/>
      <c r="D38" s="20"/>
      <c r="E38"/>
      <c r="F38"/>
      <c r="G38"/>
      <c r="H38" s="19" t="s">
        <v>33</v>
      </c>
      <c r="I38" s="19"/>
      <c r="J38" s="16">
        <f>J35/J37</f>
        <v>9.9827952876376982E-2</v>
      </c>
    </row>
    <row r="39" spans="1:10" ht="15.75" thickBot="1" x14ac:dyDescent="0.3">
      <c r="A39" s="8"/>
      <c r="B39" s="8"/>
      <c r="C39" s="20"/>
      <c r="D39" s="20"/>
      <c r="E39"/>
      <c r="F39"/>
      <c r="G39"/>
      <c r="H39" s="21"/>
      <c r="I39" s="22"/>
      <c r="J39" s="23"/>
    </row>
    <row r="40" spans="1:10" ht="15.75" thickBot="1" x14ac:dyDescent="0.3">
      <c r="A40" s="8"/>
      <c r="B40" s="8"/>
      <c r="C40" s="20"/>
      <c r="D40" s="20"/>
      <c r="E40"/>
      <c r="F40"/>
      <c r="G40"/>
      <c r="H40" s="24" t="s">
        <v>35</v>
      </c>
      <c r="I40" s="24"/>
      <c r="J40" s="13"/>
    </row>
    <row r="41" spans="1:10" ht="15.75" thickBot="1" x14ac:dyDescent="0.3">
      <c r="A41"/>
      <c r="B41"/>
      <c r="C41"/>
      <c r="D41"/>
      <c r="E41"/>
      <c r="F41"/>
      <c r="G41"/>
      <c r="H41" s="19" t="s">
        <v>31</v>
      </c>
      <c r="I41" s="19"/>
      <c r="J41" s="17">
        <v>405920</v>
      </c>
    </row>
    <row r="42" spans="1:10" ht="15.75" thickBot="1" x14ac:dyDescent="0.3">
      <c r="A42"/>
      <c r="B42"/>
      <c r="C42"/>
      <c r="D42"/>
      <c r="E42"/>
      <c r="F42"/>
      <c r="G42"/>
      <c r="H42" s="19" t="s">
        <v>33</v>
      </c>
      <c r="I42" s="19"/>
      <c r="J42" s="16">
        <f>J35/J41</f>
        <v>7.4762755406037162E-2</v>
      </c>
    </row>
    <row r="43" spans="1:10" x14ac:dyDescent="0.25">
      <c r="A43"/>
      <c r="B43"/>
      <c r="C43"/>
      <c r="D43"/>
      <c r="E43"/>
      <c r="F43"/>
      <c r="G43"/>
      <c r="H43"/>
      <c r="I43"/>
      <c r="J43"/>
    </row>
    <row r="44" spans="1:10" x14ac:dyDescent="0.25">
      <c r="A44"/>
      <c r="B44"/>
      <c r="C44"/>
      <c r="D44"/>
      <c r="E44"/>
      <c r="F44"/>
      <c r="G44"/>
      <c r="H44"/>
      <c r="I44"/>
      <c r="J44"/>
    </row>
    <row r="45" spans="1:10" x14ac:dyDescent="0.25">
      <c r="A45"/>
      <c r="B45"/>
      <c r="C45"/>
      <c r="D45"/>
      <c r="E45"/>
      <c r="F45"/>
      <c r="G45"/>
      <c r="H45"/>
      <c r="I45"/>
      <c r="J45"/>
    </row>
    <row r="46" spans="1:10" x14ac:dyDescent="0.25">
      <c r="A46" t="s">
        <v>41</v>
      </c>
      <c r="B46" t="s">
        <v>42</v>
      </c>
      <c r="C46"/>
      <c r="D46"/>
      <c r="E46"/>
      <c r="F46"/>
      <c r="G46"/>
      <c r="H46"/>
      <c r="I46"/>
      <c r="J46"/>
    </row>
    <row r="47" spans="1:10" x14ac:dyDescent="0.25">
      <c r="A47" t="s">
        <v>43</v>
      </c>
      <c r="B47" t="s">
        <v>44</v>
      </c>
      <c r="C47"/>
      <c r="D47"/>
      <c r="E47"/>
      <c r="F47"/>
      <c r="G47"/>
      <c r="H47"/>
      <c r="I47"/>
      <c r="J47"/>
    </row>
  </sheetData>
  <mergeCells count="39">
    <mergeCell ref="E2:F2"/>
    <mergeCell ref="G2:I2"/>
    <mergeCell ref="J2:M2"/>
    <mergeCell ref="E3:F3"/>
    <mergeCell ref="G3:I3"/>
    <mergeCell ref="J3:M3"/>
    <mergeCell ref="E4:F4"/>
    <mergeCell ref="G4:I4"/>
    <mergeCell ref="J4:M4"/>
    <mergeCell ref="E6:F6"/>
    <mergeCell ref="G6:I6"/>
    <mergeCell ref="J6:K6"/>
    <mergeCell ref="L6:M6"/>
    <mergeCell ref="E7:F7"/>
    <mergeCell ref="G7:I7"/>
    <mergeCell ref="J7:K7"/>
    <mergeCell ref="L7:M7"/>
    <mergeCell ref="D24:E24"/>
    <mergeCell ref="F24:G24"/>
    <mergeCell ref="H24:I24"/>
    <mergeCell ref="D25:E25"/>
    <mergeCell ref="F25:G25"/>
    <mergeCell ref="H25:I25"/>
    <mergeCell ref="H30:I30"/>
    <mergeCell ref="H31:I31"/>
    <mergeCell ref="H32:I32"/>
    <mergeCell ref="H33:I33"/>
    <mergeCell ref="H34:I34"/>
    <mergeCell ref="H35:I35"/>
    <mergeCell ref="H36:J36"/>
    <mergeCell ref="H41:I41"/>
    <mergeCell ref="H42:I42"/>
    <mergeCell ref="H37:I37"/>
    <mergeCell ref="C38:D38"/>
    <mergeCell ref="H38:I38"/>
    <mergeCell ref="C39:D39"/>
    <mergeCell ref="H39:J39"/>
    <mergeCell ref="C40:D40"/>
    <mergeCell ref="H40:I4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diogo pereira</dc:creator>
  <cp:lastModifiedBy>diogo pereira</cp:lastModifiedBy>
  <dcterms:created xsi:type="dcterms:W3CDTF">2020-03-25T10:50:53Z</dcterms:created>
  <dcterms:modified xsi:type="dcterms:W3CDTF">2020-03-26T22:53:12Z</dcterms:modified>
</cp:coreProperties>
</file>